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etisautomationcouk.sharepoint.com/sites/MetisAutomation/Shared Documents/Marketing/Lead Magnets/Digital Transformation Starter Kit/03 Capacity Planning/"/>
    </mc:Choice>
  </mc:AlternateContent>
  <xr:revisionPtr revIDLastSave="132" documentId="13_ncr:1_{06298ED4-ACC6-49A1-8880-6EAF7DD00E64}" xr6:coauthVersionLast="47" xr6:coauthVersionMax="47" xr10:uidLastSave="{A3B3C215-57F8-48CA-AF8A-F664723C2035}"/>
  <bookViews>
    <workbookView xWindow="-120" yWindow="-120" windowWidth="29040" windowHeight="15720" xr2:uid="{EFE0DE69-5F83-4DF5-A4CA-1238DC193C76}"/>
  </bookViews>
  <sheets>
    <sheet name="Capacity Plan Summary" sheetId="2" r:id="rId1"/>
    <sheet name="Sales Order List" sheetId="6" r:id="rId2"/>
    <sheet name="Routing" sheetId="1" r:id="rId3"/>
    <sheet name="Op 1" sheetId="3" r:id="rId4"/>
    <sheet name="Op 2" sheetId="5" r:id="rId5"/>
    <sheet name="Op 3" sheetId="7" r:id="rId6"/>
    <sheet name="Op 4" sheetId="8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9" i="1" l="1"/>
  <c r="H9" i="1"/>
  <c r="E9" i="1"/>
  <c r="J11" i="8" l="1"/>
  <c r="E11" i="8"/>
  <c r="J10" i="8"/>
  <c r="E10" i="8"/>
  <c r="J9" i="8"/>
  <c r="E9" i="8"/>
  <c r="J8" i="8"/>
  <c r="E8" i="8"/>
  <c r="J7" i="8"/>
  <c r="E7" i="8"/>
  <c r="J6" i="8"/>
  <c r="E6" i="8"/>
  <c r="J11" i="7"/>
  <c r="E11" i="7"/>
  <c r="J10" i="7"/>
  <c r="E10" i="7"/>
  <c r="J9" i="7"/>
  <c r="E9" i="7"/>
  <c r="J8" i="7"/>
  <c r="E8" i="7"/>
  <c r="J7" i="7"/>
  <c r="E7" i="7"/>
  <c r="J6" i="7"/>
  <c r="E6" i="7"/>
  <c r="J5" i="2"/>
  <c r="J6" i="2"/>
  <c r="J7" i="2"/>
  <c r="J8" i="2"/>
  <c r="J9" i="2"/>
  <c r="J4" i="2"/>
  <c r="I5" i="2"/>
  <c r="I6" i="2"/>
  <c r="I7" i="2"/>
  <c r="I8" i="2"/>
  <c r="I9" i="2"/>
  <c r="I4" i="2"/>
  <c r="H5" i="2"/>
  <c r="H6" i="2"/>
  <c r="C8" i="7" s="1"/>
  <c r="F8" i="7" s="1"/>
  <c r="F6" i="2" s="1"/>
  <c r="H7" i="2"/>
  <c r="H9" i="8" s="1"/>
  <c r="K9" i="8" s="1"/>
  <c r="H8" i="2"/>
  <c r="H9" i="2"/>
  <c r="H4" i="2"/>
  <c r="H6" i="7" s="1"/>
  <c r="K6" i="7" s="1"/>
  <c r="H10" i="8" l="1"/>
  <c r="K10" i="8" s="1"/>
  <c r="C7" i="7"/>
  <c r="F7" i="7" s="1"/>
  <c r="F5" i="2" s="1"/>
  <c r="C11" i="8"/>
  <c r="F11" i="8" s="1"/>
  <c r="G9" i="2" s="1"/>
  <c r="H11" i="7"/>
  <c r="K11" i="7" s="1"/>
  <c r="C10" i="8"/>
  <c r="F10" i="8" s="1"/>
  <c r="G8" i="2" s="1"/>
  <c r="H8" i="8"/>
  <c r="K8" i="8" s="1"/>
  <c r="C6" i="7"/>
  <c r="F6" i="7" s="1"/>
  <c r="F4" i="2" s="1"/>
  <c r="H10" i="7"/>
  <c r="K10" i="7" s="1"/>
  <c r="C9" i="8"/>
  <c r="F9" i="8" s="1"/>
  <c r="G7" i="2" s="1"/>
  <c r="H7" i="8"/>
  <c r="K7" i="8" s="1"/>
  <c r="C11" i="7"/>
  <c r="F11" i="7" s="1"/>
  <c r="F9" i="2" s="1"/>
  <c r="H9" i="7"/>
  <c r="K9" i="7" s="1"/>
  <c r="C8" i="8"/>
  <c r="F8" i="8" s="1"/>
  <c r="G6" i="2" s="1"/>
  <c r="C10" i="7"/>
  <c r="F10" i="7" s="1"/>
  <c r="F8" i="2" s="1"/>
  <c r="H8" i="7"/>
  <c r="K8" i="7" s="1"/>
  <c r="C7" i="8"/>
  <c r="F7" i="8" s="1"/>
  <c r="G5" i="2" s="1"/>
  <c r="C9" i="7"/>
  <c r="F9" i="7" s="1"/>
  <c r="F7" i="2" s="1"/>
  <c r="H7" i="7"/>
  <c r="K7" i="7" s="1"/>
  <c r="H6" i="8"/>
  <c r="K6" i="8" s="1"/>
  <c r="H11" i="8"/>
  <c r="K11" i="8" s="1"/>
  <c r="C6" i="8"/>
  <c r="F6" i="8" s="1"/>
  <c r="G4" i="2" s="1"/>
  <c r="C7" i="5"/>
  <c r="C8" i="5"/>
  <c r="F8" i="5" s="1"/>
  <c r="E6" i="2" s="1"/>
  <c r="C9" i="5"/>
  <c r="F9" i="5" s="1"/>
  <c r="E7" i="2" s="1"/>
  <c r="C10" i="5"/>
  <c r="F10" i="5" s="1"/>
  <c r="E8" i="2" s="1"/>
  <c r="C11" i="5"/>
  <c r="F11" i="5" s="1"/>
  <c r="E9" i="2" s="1"/>
  <c r="H7" i="5"/>
  <c r="H8" i="5"/>
  <c r="H9" i="5"/>
  <c r="H10" i="5"/>
  <c r="H11" i="5"/>
  <c r="J11" i="5"/>
  <c r="E11" i="5"/>
  <c r="J10" i="5"/>
  <c r="E10" i="5"/>
  <c r="J9" i="5"/>
  <c r="E9" i="5"/>
  <c r="J8" i="5"/>
  <c r="E8" i="5"/>
  <c r="J7" i="5"/>
  <c r="E7" i="5"/>
  <c r="J6" i="5"/>
  <c r="E6" i="5"/>
  <c r="H7" i="3"/>
  <c r="H8" i="3"/>
  <c r="H9" i="3"/>
  <c r="H10" i="3"/>
  <c r="H11" i="3"/>
  <c r="C7" i="3"/>
  <c r="F7" i="3" s="1"/>
  <c r="D5" i="2" s="1"/>
  <c r="C8" i="3"/>
  <c r="C9" i="3"/>
  <c r="F9" i="3" s="1"/>
  <c r="D7" i="2" s="1"/>
  <c r="C10" i="3"/>
  <c r="C11" i="3"/>
  <c r="J11" i="3"/>
  <c r="J10" i="3"/>
  <c r="J9" i="3"/>
  <c r="J8" i="3"/>
  <c r="J7" i="3"/>
  <c r="J6" i="3"/>
  <c r="E7" i="3"/>
  <c r="E8" i="3"/>
  <c r="E9" i="3"/>
  <c r="E10" i="3"/>
  <c r="E11" i="3"/>
  <c r="E6" i="3"/>
  <c r="K7" i="1"/>
  <c r="K6" i="1"/>
  <c r="K5" i="1"/>
  <c r="K4" i="1"/>
  <c r="H7" i="1"/>
  <c r="H6" i="1"/>
  <c r="H5" i="1"/>
  <c r="H4" i="1"/>
  <c r="E5" i="1"/>
  <c r="E6" i="1"/>
  <c r="E7" i="1"/>
  <c r="E4" i="1"/>
  <c r="K7" i="5" l="1"/>
  <c r="K11" i="5"/>
  <c r="K10" i="5"/>
  <c r="K8" i="5"/>
  <c r="K9" i="5"/>
  <c r="C7" i="2" s="1"/>
  <c r="F7" i="5"/>
  <c r="E5" i="2" s="1"/>
  <c r="F10" i="3"/>
  <c r="D8" i="2" s="1"/>
  <c r="F11" i="3"/>
  <c r="D9" i="2" s="1"/>
  <c r="F8" i="3"/>
  <c r="D6" i="2" s="1"/>
  <c r="C9" i="2" l="1"/>
  <c r="C6" i="2"/>
  <c r="C5" i="2"/>
  <c r="C8" i="2"/>
  <c r="C6" i="5"/>
  <c r="F6" i="5" s="1"/>
  <c r="E4" i="2" s="1"/>
  <c r="H6" i="3"/>
  <c r="C6" i="3"/>
  <c r="F6" i="3" s="1"/>
  <c r="D4" i="2" s="1"/>
  <c r="H6" i="5"/>
  <c r="K6" i="5" s="1"/>
  <c r="C4" i="2" l="1"/>
</calcChain>
</file>

<file path=xl/sharedStrings.xml><?xml version="1.0" encoding="utf-8"?>
<sst xmlns="http://schemas.openxmlformats.org/spreadsheetml/2006/main" count="100" uniqueCount="40">
  <si>
    <t>Machine</t>
  </si>
  <si>
    <t xml:space="preserve">Week </t>
  </si>
  <si>
    <t>Labour</t>
  </si>
  <si>
    <t>Work Week</t>
  </si>
  <si>
    <t>mins</t>
  </si>
  <si>
    <t>Mins</t>
  </si>
  <si>
    <t>#</t>
  </si>
  <si>
    <t>Availability</t>
  </si>
  <si>
    <t>Required Mins</t>
  </si>
  <si>
    <t>Available Mins</t>
  </si>
  <si>
    <t>Week</t>
  </si>
  <si>
    <t>% Loading</t>
  </si>
  <si>
    <t>Operation: Pick</t>
  </si>
  <si>
    <t># Staff</t>
  </si>
  <si>
    <t>Operation: Machine</t>
  </si>
  <si>
    <t># Machines</t>
  </si>
  <si>
    <t>Order Quantities</t>
  </si>
  <si>
    <t>Product 1</t>
  </si>
  <si>
    <t>Product 2</t>
  </si>
  <si>
    <t>Product 3</t>
  </si>
  <si>
    <t>Customer</t>
  </si>
  <si>
    <t>Sales Order</t>
  </si>
  <si>
    <t>Due Date (Week)</t>
  </si>
  <si>
    <t>Max % Loading</t>
  </si>
  <si>
    <t>Operation: Assembly</t>
  </si>
  <si>
    <t>Operation: Test</t>
  </si>
  <si>
    <t>Order Quantity</t>
  </si>
  <si>
    <t>Acme Corp</t>
  </si>
  <si>
    <t>AC5001</t>
  </si>
  <si>
    <t>John's</t>
  </si>
  <si>
    <t>Jeffrey</t>
  </si>
  <si>
    <t>J66532</t>
  </si>
  <si>
    <t>Manned (Mins)</t>
  </si>
  <si>
    <t>Unmanned (Mins)</t>
  </si>
  <si>
    <t>Total (Mins)</t>
  </si>
  <si>
    <t>Op 1</t>
  </si>
  <si>
    <t>Op 2</t>
  </si>
  <si>
    <t>Op 3</t>
  </si>
  <si>
    <t>Op 4</t>
  </si>
  <si>
    <t>J66533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</si>
</sst>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Raleway"/>
    </font>
    <font>
      <b/>
      <sz val="11"/>
      <name val="Raleway"/>
    </font>
    <font>
      <sz val="11"/>
      <color theme="1"/>
      <name val="Raleway"/>
    </font>
  </fonts>
  <fills count="4">
    <fill>
      <patternFill patternType="none"/>
    </fill>
    <fill>
      <patternFill patternType="gray125"/>
    </fill>
    <fill>
      <patternFill patternType="solid">
        <fgColor rgb="FFF4E9E2"/>
        <bgColor indexed="64"/>
      </patternFill>
    </fill>
    <fill>
      <patternFill patternType="solid">
        <fgColor rgb="FF66A0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4" fillId="2" borderId="0" xfId="0" applyFont="1" applyFill="1"/>
    <xf numFmtId="0" fontId="4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9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2" borderId="0" xfId="0" applyFont="1" applyFill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/>
    </xf>
    <xf numFmtId="0" fontId="5" fillId="3" borderId="11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6" xfId="0" applyFont="1" applyBorder="1" applyAlignment="1">
      <alignment horizontal="center"/>
    </xf>
    <xf numFmtId="0" fontId="5" fillId="3" borderId="11" xfId="0" applyFont="1" applyFill="1" applyBorder="1" applyAlignment="1">
      <alignment horizontal="center"/>
    </xf>
    <xf numFmtId="0" fontId="5" fillId="3" borderId="12" xfId="0" applyFont="1" applyFill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0" fillId="2" borderId="0" xfId="0" applyFill="1" applyAlignment="1">
      <alignment vertical="center" wrapText="1"/>
    </xf>
    <xf numFmtId="0" fontId="7" fillId="2" borderId="0" xfId="0" applyFont="1" applyFill="1" applyAlignment="1">
      <alignment horizontal="center"/>
    </xf>
    <xf numFmtId="0" fontId="7" fillId="2" borderId="0" xfId="0" applyFont="1" applyFill="1"/>
    <xf numFmtId="0" fontId="5" fillId="3" borderId="14" xfId="0" applyFont="1" applyFill="1" applyBorder="1" applyAlignment="1">
      <alignment horizontal="center"/>
    </xf>
    <xf numFmtId="0" fontId="5" fillId="3" borderId="14" xfId="0" applyFont="1" applyFill="1" applyBorder="1"/>
    <xf numFmtId="0" fontId="5" fillId="3" borderId="13" xfId="0" applyFont="1" applyFill="1" applyBorder="1" applyAlignment="1">
      <alignment horizontal="center"/>
    </xf>
    <xf numFmtId="0" fontId="5" fillId="3" borderId="15" xfId="0" applyFont="1" applyFill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9" fontId="7" fillId="0" borderId="1" xfId="1" applyFont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7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7" fillId="3" borderId="13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9" fontId="7" fillId="2" borderId="0" xfId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5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colors>
    <mruColors>
      <color rgb="FF66A0FF"/>
      <color rgb="FFF4E9E2"/>
      <color rgb="FF3DFFA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Raleway" pitchFamily="2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'Capacity Plan Summary'!$C$3</c:f>
              <c:strCache>
                <c:ptCount val="1"/>
                <c:pt idx="0">
                  <c:v>Max % Loading</c:v>
                </c:pt>
              </c:strCache>
            </c:strRef>
          </c:tx>
          <c:spPr>
            <a:solidFill>
              <a:srgbClr val="66A0FF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66A0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0-D383-42D4-BFFC-E520C2EDAE0F}"/>
              </c:ext>
            </c:extLst>
          </c:dPt>
          <c:cat>
            <c:numRef>
              <c:f>'Capacity Plan Summary'!$B$4:$B$9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'Capacity Plan Summary'!$C$4:$C$9</c:f>
              <c:numCache>
                <c:formatCode>0%</c:formatCode>
                <c:ptCount val="6"/>
                <c:pt idx="0">
                  <c:v>1</c:v>
                </c:pt>
                <c:pt idx="1">
                  <c:v>0.72380952380952379</c:v>
                </c:pt>
                <c:pt idx="2">
                  <c:v>0.76904761904761909</c:v>
                </c:pt>
                <c:pt idx="3">
                  <c:v>0.99523809523809526</c:v>
                </c:pt>
                <c:pt idx="4">
                  <c:v>1.7404761904761905</c:v>
                </c:pt>
                <c:pt idx="5">
                  <c:v>1.8095238095238095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37-4E19-AC36-C4DD4736DB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20742744"/>
        <c:axId val="820743072"/>
      </c:barChart>
      <c:catAx>
        <c:axId val="820742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Raleway" pitchFamily="2" charset="0"/>
                <a:ea typeface="+mn-ea"/>
                <a:cs typeface="+mn-cs"/>
              </a:defRPr>
            </a:pPr>
            <a:endParaRPr lang="en-US"/>
          </a:p>
        </c:txPr>
        <c:crossAx val="820743072"/>
        <c:crosses val="autoZero"/>
        <c:auto val="1"/>
        <c:lblAlgn val="ctr"/>
        <c:lblOffset val="100"/>
        <c:noMultiLvlLbl val="0"/>
      </c:catAx>
      <c:valAx>
        <c:axId val="820743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Raleway" pitchFamily="2" charset="0"/>
                <a:ea typeface="+mn-ea"/>
                <a:cs typeface="+mn-cs"/>
              </a:defRPr>
            </a:pPr>
            <a:endParaRPr lang="en-US"/>
          </a:p>
        </c:txPr>
        <c:crossAx val="8207427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Raleway" pitchFamily="2" charset="0"/>
                <a:ea typeface="+mn-ea"/>
                <a:cs typeface="+mn-cs"/>
              </a:defRPr>
            </a:pPr>
            <a:r>
              <a:rPr lang="en-GB" b="1">
                <a:solidFill>
                  <a:sysClr val="windowText" lastClr="000000"/>
                </a:solidFill>
                <a:latin typeface="Raleway" pitchFamily="2" charset="0"/>
              </a:rPr>
              <a:t>Op 1 Loading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Raleway" pitchFamily="2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'Op 1'!$F$5</c:f>
              <c:strCache>
                <c:ptCount val="1"/>
                <c:pt idx="0">
                  <c:v>% Loading</c:v>
                </c:pt>
              </c:strCache>
            </c:strRef>
          </c:tx>
          <c:spPr>
            <a:solidFill>
              <a:srgbClr val="66A0FF"/>
            </a:solidFill>
            <a:ln>
              <a:noFill/>
            </a:ln>
            <a:effectLst/>
          </c:spPr>
          <c:invertIfNegative val="0"/>
          <c:val>
            <c:numRef>
              <c:f>'Op 1'!$F$6:$F$11</c:f>
              <c:numCache>
                <c:formatCode>0%</c:formatCode>
                <c:ptCount val="6"/>
                <c:pt idx="0">
                  <c:v>0.54285714285714282</c:v>
                </c:pt>
                <c:pt idx="1">
                  <c:v>0.43571428571428572</c:v>
                </c:pt>
                <c:pt idx="2">
                  <c:v>0.43571428571428572</c:v>
                </c:pt>
                <c:pt idx="3">
                  <c:v>0.47142857142857142</c:v>
                </c:pt>
                <c:pt idx="4">
                  <c:v>0.8</c:v>
                </c:pt>
                <c:pt idx="5">
                  <c:v>1.0714285714285714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436-46ED-BDC1-A2250717BF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7022880"/>
        <c:axId val="487028128"/>
      </c:barChart>
      <c:catAx>
        <c:axId val="48702288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Raleway" pitchFamily="2" charset="0"/>
                <a:ea typeface="+mn-ea"/>
                <a:cs typeface="+mn-cs"/>
              </a:defRPr>
            </a:pPr>
            <a:endParaRPr lang="en-US"/>
          </a:p>
        </c:txPr>
        <c:crossAx val="487028128"/>
        <c:crosses val="autoZero"/>
        <c:auto val="1"/>
        <c:lblAlgn val="ctr"/>
        <c:lblOffset val="100"/>
        <c:noMultiLvlLbl val="0"/>
      </c:catAx>
      <c:valAx>
        <c:axId val="487028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Raleway" pitchFamily="2" charset="0"/>
                <a:ea typeface="+mn-ea"/>
                <a:cs typeface="+mn-cs"/>
              </a:defRPr>
            </a:pPr>
            <a:endParaRPr lang="en-US"/>
          </a:p>
        </c:txPr>
        <c:crossAx val="4870228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Raleway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Raleway" pitchFamily="2" charset="0"/>
                <a:ea typeface="+mn-ea"/>
                <a:cs typeface="+mn-cs"/>
              </a:defRPr>
            </a:pPr>
            <a:r>
              <a:rPr lang="en-GB" b="1">
                <a:solidFill>
                  <a:sysClr val="windowText" lastClr="000000"/>
                </a:solidFill>
                <a:latin typeface="Raleway" pitchFamily="2" charset="0"/>
              </a:rPr>
              <a:t>Op 2 Loading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Raleway" pitchFamily="2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'Op 2'!$F$5</c:f>
              <c:strCache>
                <c:ptCount val="1"/>
                <c:pt idx="0">
                  <c:v>% Loading</c:v>
                </c:pt>
              </c:strCache>
            </c:strRef>
          </c:tx>
          <c:spPr>
            <a:solidFill>
              <a:srgbClr val="66A0FF"/>
            </a:solidFill>
            <a:ln>
              <a:noFill/>
            </a:ln>
            <a:effectLst/>
          </c:spPr>
          <c:invertIfNegative val="0"/>
          <c:val>
            <c:numRef>
              <c:f>'Op 2'!$F$6:$F$11</c:f>
              <c:numCache>
                <c:formatCode>0%</c:formatCode>
                <c:ptCount val="6"/>
                <c:pt idx="0">
                  <c:v>0.8928571428571429</c:v>
                </c:pt>
                <c:pt idx="1">
                  <c:v>0.55238095238095242</c:v>
                </c:pt>
                <c:pt idx="2">
                  <c:v>0.46904761904761905</c:v>
                </c:pt>
                <c:pt idx="3">
                  <c:v>0.48095238095238096</c:v>
                </c:pt>
                <c:pt idx="4">
                  <c:v>1.7404761904761905</c:v>
                </c:pt>
                <c:pt idx="5">
                  <c:v>0.95238095238095233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4E-45DE-A4DA-74D6496511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7022880"/>
        <c:axId val="487028128"/>
      </c:barChart>
      <c:catAx>
        <c:axId val="48702288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Raleway" pitchFamily="2" charset="0"/>
                <a:ea typeface="+mn-ea"/>
                <a:cs typeface="+mn-cs"/>
              </a:defRPr>
            </a:pPr>
            <a:endParaRPr lang="en-US"/>
          </a:p>
        </c:txPr>
        <c:crossAx val="487028128"/>
        <c:crosses val="autoZero"/>
        <c:auto val="1"/>
        <c:lblAlgn val="ctr"/>
        <c:lblOffset val="100"/>
        <c:noMultiLvlLbl val="0"/>
      </c:catAx>
      <c:valAx>
        <c:axId val="487028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Raleway" pitchFamily="2" charset="0"/>
                <a:ea typeface="+mn-ea"/>
                <a:cs typeface="+mn-cs"/>
              </a:defRPr>
            </a:pPr>
            <a:endParaRPr lang="en-US"/>
          </a:p>
        </c:txPr>
        <c:crossAx val="4870228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Raleway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Raleway" pitchFamily="2" charset="0"/>
                <a:ea typeface="+mn-ea"/>
                <a:cs typeface="+mn-cs"/>
              </a:defRPr>
            </a:pPr>
            <a:r>
              <a:rPr lang="en-GB" b="1">
                <a:solidFill>
                  <a:sysClr val="windowText" lastClr="000000"/>
                </a:solidFill>
                <a:latin typeface="Raleway" pitchFamily="2" charset="0"/>
              </a:rPr>
              <a:t>Op 3 Loading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Raleway" pitchFamily="2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'Op 3'!$F$5</c:f>
              <c:strCache>
                <c:ptCount val="1"/>
                <c:pt idx="0">
                  <c:v>% Loading</c:v>
                </c:pt>
              </c:strCache>
            </c:strRef>
          </c:tx>
          <c:spPr>
            <a:solidFill>
              <a:srgbClr val="66A0FF"/>
            </a:solidFill>
            <a:ln>
              <a:noFill/>
            </a:ln>
            <a:effectLst/>
          </c:spPr>
          <c:invertIfNegative val="0"/>
          <c:val>
            <c:numRef>
              <c:f>'Op 3'!$F$6:$F$11</c:f>
              <c:numCache>
                <c:formatCode>0%</c:formatCode>
                <c:ptCount val="6"/>
                <c:pt idx="0">
                  <c:v>1</c:v>
                </c:pt>
                <c:pt idx="1">
                  <c:v>0.8</c:v>
                </c:pt>
                <c:pt idx="2">
                  <c:v>0.77142857142857146</c:v>
                </c:pt>
                <c:pt idx="3">
                  <c:v>0.91428571428571426</c:v>
                </c:pt>
                <c:pt idx="4">
                  <c:v>1.4571428571428571</c:v>
                </c:pt>
                <c:pt idx="5">
                  <c:v>1.7142857142857142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C6-41B7-B95A-AADDD2A51A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7022880"/>
        <c:axId val="487028128"/>
      </c:barChart>
      <c:catAx>
        <c:axId val="48702288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Raleway" pitchFamily="2" charset="0"/>
                <a:ea typeface="+mn-ea"/>
                <a:cs typeface="+mn-cs"/>
              </a:defRPr>
            </a:pPr>
            <a:endParaRPr lang="en-US"/>
          </a:p>
        </c:txPr>
        <c:crossAx val="487028128"/>
        <c:crosses val="autoZero"/>
        <c:auto val="1"/>
        <c:lblAlgn val="ctr"/>
        <c:lblOffset val="100"/>
        <c:noMultiLvlLbl val="0"/>
      </c:catAx>
      <c:valAx>
        <c:axId val="487028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Raleway" pitchFamily="2" charset="0"/>
                <a:ea typeface="+mn-ea"/>
                <a:cs typeface="+mn-cs"/>
              </a:defRPr>
            </a:pPr>
            <a:endParaRPr lang="en-US"/>
          </a:p>
        </c:txPr>
        <c:crossAx val="4870228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Raleway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Raleway" pitchFamily="2" charset="0"/>
                <a:ea typeface="+mn-ea"/>
                <a:cs typeface="+mn-cs"/>
              </a:defRPr>
            </a:pPr>
            <a:r>
              <a:rPr lang="en-GB" b="1">
                <a:solidFill>
                  <a:sysClr val="windowText" lastClr="000000"/>
                </a:solidFill>
                <a:latin typeface="Raleway" pitchFamily="2" charset="0"/>
              </a:rPr>
              <a:t>Op 4 Loading</a:t>
            </a:r>
          </a:p>
        </c:rich>
      </c:tx>
      <c:layout>
        <c:manualLayout>
          <c:xMode val="edge"/>
          <c:yMode val="edge"/>
          <c:x val="0.37213890014862855"/>
          <c:y val="2.898550724637681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Raleway" pitchFamily="2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'Op 4'!$F$5</c:f>
              <c:strCache>
                <c:ptCount val="1"/>
                <c:pt idx="0">
                  <c:v>% Loading</c:v>
                </c:pt>
              </c:strCache>
            </c:strRef>
          </c:tx>
          <c:spPr>
            <a:solidFill>
              <a:srgbClr val="66A0FF"/>
            </a:solidFill>
            <a:ln>
              <a:noFill/>
            </a:ln>
            <a:effectLst/>
          </c:spPr>
          <c:invertIfNegative val="0"/>
          <c:val>
            <c:numRef>
              <c:f>'Op 4'!$F$6:$F$11</c:f>
              <c:numCache>
                <c:formatCode>0%</c:formatCode>
                <c:ptCount val="6"/>
                <c:pt idx="0">
                  <c:v>0.39285714285714285</c:v>
                </c:pt>
                <c:pt idx="1">
                  <c:v>0.2857142857142857</c:v>
                </c:pt>
                <c:pt idx="2">
                  <c:v>0.26428571428571429</c:v>
                </c:pt>
                <c:pt idx="3">
                  <c:v>0.3</c:v>
                </c:pt>
                <c:pt idx="4">
                  <c:v>0.65</c:v>
                </c:pt>
                <c:pt idx="5">
                  <c:v>0.5714285714285714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85-4A81-891A-08A11DEC7D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7022880"/>
        <c:axId val="487028128"/>
      </c:barChart>
      <c:catAx>
        <c:axId val="48702288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Raleway" pitchFamily="2" charset="0"/>
                <a:ea typeface="+mn-ea"/>
                <a:cs typeface="+mn-cs"/>
              </a:defRPr>
            </a:pPr>
            <a:endParaRPr lang="en-US"/>
          </a:p>
        </c:txPr>
        <c:crossAx val="487028128"/>
        <c:crosses val="autoZero"/>
        <c:auto val="1"/>
        <c:lblAlgn val="ctr"/>
        <c:lblOffset val="100"/>
        <c:noMultiLvlLbl val="0"/>
      </c:catAx>
      <c:valAx>
        <c:axId val="487028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Raleway" pitchFamily="2" charset="0"/>
                <a:ea typeface="+mn-ea"/>
                <a:cs typeface="+mn-cs"/>
              </a:defRPr>
            </a:pPr>
            <a:endParaRPr lang="en-US"/>
          </a:p>
        </c:txPr>
        <c:crossAx val="4870228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83820</xdr:rowOff>
    </xdr:from>
    <xdr:to>
      <xdr:col>5</xdr:col>
      <xdr:colOff>822960</xdr:colOff>
      <xdr:row>12</xdr:row>
      <xdr:rowOff>144779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DAF7371-4980-4A78-A5EB-07CB20F4D55C}"/>
            </a:ext>
          </a:extLst>
        </xdr:cNvPr>
        <xdr:cNvSpPr txBox="1"/>
      </xdr:nvSpPr>
      <xdr:spPr>
        <a:xfrm>
          <a:off x="609600" y="2217420"/>
          <a:ext cx="4617720" cy="426719"/>
        </a:xfrm>
        <a:prstGeom prst="rect">
          <a:avLst/>
        </a:prstGeom>
        <a:solidFill>
          <a:srgbClr val="3DFFAC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>
              <a:latin typeface="Raleway" pitchFamily="2" charset="0"/>
            </a:rPr>
            <a:t>This table shows a summary of loading % on each Operation</a:t>
          </a:r>
          <a:r>
            <a:rPr lang="en-GB" sz="1100" baseline="0">
              <a:latin typeface="Raleway" pitchFamily="2" charset="0"/>
            </a:rPr>
            <a:t> for the next 6 weeks</a:t>
          </a:r>
        </a:p>
      </xdr:txBody>
    </xdr:sp>
    <xdr:clientData/>
  </xdr:twoCellAnchor>
  <xdr:twoCellAnchor>
    <xdr:from>
      <xdr:col>0</xdr:col>
      <xdr:colOff>600074</xdr:colOff>
      <xdr:row>13</xdr:row>
      <xdr:rowOff>85724</xdr:rowOff>
    </xdr:from>
    <xdr:to>
      <xdr:col>5</xdr:col>
      <xdr:colOff>815339</xdr:colOff>
      <xdr:row>20</xdr:row>
      <xdr:rowOff>114299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5305BDFB-B2E7-471C-B607-0D082E99C1DB}"/>
            </a:ext>
          </a:extLst>
        </xdr:cNvPr>
        <xdr:cNvSpPr txBox="1"/>
      </xdr:nvSpPr>
      <xdr:spPr>
        <a:xfrm>
          <a:off x="600074" y="2767964"/>
          <a:ext cx="4619625" cy="1308735"/>
        </a:xfrm>
        <a:prstGeom prst="rect">
          <a:avLst/>
        </a:prstGeom>
        <a:solidFill>
          <a:srgbClr val="3DFFAC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 b="1">
              <a:latin typeface="Raleway" pitchFamily="2" charset="0"/>
            </a:rPr>
            <a:t>How To Get Started</a:t>
          </a:r>
        </a:p>
        <a:p>
          <a:endParaRPr lang="en-GB" sz="1100">
            <a:latin typeface="Raleway" pitchFamily="2" charset="0"/>
          </a:endParaRPr>
        </a:p>
        <a:p>
          <a:r>
            <a:rPr lang="en-GB" sz="1100">
              <a:latin typeface="Raleway" pitchFamily="2" charset="0"/>
            </a:rPr>
            <a:t>1. Add in 'Sales Orders</a:t>
          </a:r>
          <a:r>
            <a:rPr lang="en-GB" sz="1100" baseline="0">
              <a:latin typeface="Raleway" pitchFamily="2" charset="0"/>
            </a:rPr>
            <a:t>' on tab for up to 3 products</a:t>
          </a:r>
        </a:p>
        <a:p>
          <a:r>
            <a:rPr lang="en-GB" sz="1100" baseline="0">
              <a:latin typeface="Raleway" pitchFamily="2" charset="0"/>
            </a:rPr>
            <a:t>2. Define the Routing &amp; times for Products 1, 2 &amp; 3 - see Routing tab</a:t>
          </a:r>
        </a:p>
        <a:p>
          <a:r>
            <a:rPr lang="en-GB" sz="1100" baseline="0">
              <a:latin typeface="Raleway" pitchFamily="2" charset="0"/>
            </a:rPr>
            <a:t>3. Add in availability of labour &amp; machines on tabs Op 1 - 4</a:t>
          </a:r>
        </a:p>
        <a:p>
          <a:r>
            <a:rPr lang="en-GB" sz="1100" baseline="0">
              <a:latin typeface="Raleway" pitchFamily="2" charset="0"/>
            </a:rPr>
            <a:t>4. Review calculation in Capacity Plan Summary</a:t>
          </a:r>
        </a:p>
      </xdr:txBody>
    </xdr:sp>
    <xdr:clientData/>
  </xdr:twoCellAnchor>
  <xdr:twoCellAnchor>
    <xdr:from>
      <xdr:col>0</xdr:col>
      <xdr:colOff>594360</xdr:colOff>
      <xdr:row>21</xdr:row>
      <xdr:rowOff>51434</xdr:rowOff>
    </xdr:from>
    <xdr:to>
      <xdr:col>5</xdr:col>
      <xdr:colOff>830580</xdr:colOff>
      <xdr:row>24</xdr:row>
      <xdr:rowOff>175259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E3DC9D8D-9EB2-4A49-9183-A7FFE290C48E}"/>
            </a:ext>
          </a:extLst>
        </xdr:cNvPr>
        <xdr:cNvSpPr txBox="1"/>
      </xdr:nvSpPr>
      <xdr:spPr>
        <a:xfrm>
          <a:off x="594360" y="4196714"/>
          <a:ext cx="4640580" cy="672465"/>
        </a:xfrm>
        <a:prstGeom prst="rect">
          <a:avLst/>
        </a:prstGeom>
        <a:solidFill>
          <a:srgbClr val="3DFFAC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>
              <a:latin typeface="Raleway" pitchFamily="2" charset="0"/>
            </a:rPr>
            <a:t>This Excel example</a:t>
          </a:r>
          <a:r>
            <a:rPr lang="en-GB" sz="1100" baseline="0">
              <a:latin typeface="Raleway" pitchFamily="2" charset="0"/>
            </a:rPr>
            <a:t> tool uses Overall Factors and Capacity Bills methods for Capacity Planning - see the attached pdf for further explanations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180974</xdr:colOff>
      <xdr:row>1</xdr:row>
      <xdr:rowOff>42862</xdr:rowOff>
    </xdr:from>
    <xdr:to>
      <xdr:col>18</xdr:col>
      <xdr:colOff>390524</xdr:colOff>
      <xdr:row>23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50EAB5E-BC75-47C9-A2F5-0F5FA42B552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190500</xdr:colOff>
      <xdr:row>25</xdr:row>
      <xdr:rowOff>121921</xdr:rowOff>
    </xdr:from>
    <xdr:to>
      <xdr:col>14</xdr:col>
      <xdr:colOff>441960</xdr:colOff>
      <xdr:row>29</xdr:row>
      <xdr:rowOff>175260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A9DEBAB0-C02D-4137-81DE-93A96882411A}"/>
            </a:ext>
          </a:extLst>
        </xdr:cNvPr>
        <xdr:cNvSpPr txBox="1"/>
      </xdr:nvSpPr>
      <xdr:spPr>
        <a:xfrm>
          <a:off x="6248400" y="4876801"/>
          <a:ext cx="4579620" cy="784859"/>
        </a:xfrm>
        <a:prstGeom prst="rect">
          <a:avLst/>
        </a:prstGeom>
        <a:solidFill>
          <a:srgbClr val="3DFFAC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>
              <a:latin typeface="Raleway" pitchFamily="2" charset="0"/>
            </a:rPr>
            <a:t>1. Add in Sales Orders</a:t>
          </a:r>
          <a:r>
            <a:rPr lang="en-GB" sz="1100" baseline="0">
              <a:latin typeface="Raleway" pitchFamily="2" charset="0"/>
            </a:rPr>
            <a:t> here for up to 3 products</a:t>
          </a:r>
        </a:p>
        <a:p>
          <a:r>
            <a:rPr lang="en-GB" sz="1100" baseline="0">
              <a:latin typeface="Raleway" pitchFamily="2" charset="0"/>
            </a:rPr>
            <a:t>2. Define the Routing &amp; times for Products 1, 2 &amp; 3 - see Routing tab</a:t>
          </a:r>
        </a:p>
        <a:p>
          <a:r>
            <a:rPr lang="en-GB" sz="1100" baseline="0">
              <a:latin typeface="Raleway" pitchFamily="2" charset="0"/>
            </a:rPr>
            <a:t>3. Add in availability of labour &amp; machines on tabs Op 1 - 4</a:t>
          </a:r>
        </a:p>
        <a:p>
          <a:r>
            <a:rPr lang="en-GB" sz="1100" baseline="0">
              <a:latin typeface="Raleway" pitchFamily="2" charset="0"/>
            </a:rPr>
            <a:t>4. Review calculation in Capacity Plan Summary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</xdr:colOff>
      <xdr:row>10</xdr:row>
      <xdr:rowOff>125731</xdr:rowOff>
    </xdr:from>
    <xdr:to>
      <xdr:col>6</xdr:col>
      <xdr:colOff>22860</xdr:colOff>
      <xdr:row>12</xdr:row>
      <xdr:rowOff>1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15049508-1DFE-497A-9F25-4C0EEA86A5F4}"/>
            </a:ext>
          </a:extLst>
        </xdr:cNvPr>
        <xdr:cNvSpPr txBox="1"/>
      </xdr:nvSpPr>
      <xdr:spPr>
        <a:xfrm>
          <a:off x="613410" y="2480311"/>
          <a:ext cx="4446270" cy="240030"/>
        </a:xfrm>
        <a:prstGeom prst="rect">
          <a:avLst/>
        </a:prstGeom>
        <a:solidFill>
          <a:srgbClr val="3DFFAC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>
              <a:latin typeface="Raleway" pitchFamily="2" charset="0"/>
            </a:rPr>
            <a:t>Add in production times</a:t>
          </a:r>
          <a:r>
            <a:rPr lang="en-GB" sz="1100" baseline="0">
              <a:latin typeface="Raleway" pitchFamily="2" charset="0"/>
            </a:rPr>
            <a:t> in minutes for Product 1, 2 &amp; 3 for Op 1 - 4</a:t>
          </a:r>
          <a:endParaRPr lang="en-GB" sz="1100">
            <a:latin typeface="Raleway" pitchFamily="2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581025</xdr:colOff>
      <xdr:row>11</xdr:row>
      <xdr:rowOff>176212</xdr:rowOff>
    </xdr:from>
    <xdr:to>
      <xdr:col>7</xdr:col>
      <xdr:colOff>381000</xdr:colOff>
      <xdr:row>26</xdr:row>
      <xdr:rowOff>61912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CD7F1D4-CDCA-48F8-8BDC-8AA3F645B95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11</xdr:row>
      <xdr:rowOff>157162</xdr:rowOff>
    </xdr:from>
    <xdr:to>
      <xdr:col>7</xdr:col>
      <xdr:colOff>371475</xdr:colOff>
      <xdr:row>26</xdr:row>
      <xdr:rowOff>42862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86259FD-6DBC-48A5-9125-1B091AE66E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11</xdr:row>
      <xdr:rowOff>157162</xdr:rowOff>
    </xdr:from>
    <xdr:to>
      <xdr:col>7</xdr:col>
      <xdr:colOff>371475</xdr:colOff>
      <xdr:row>26</xdr:row>
      <xdr:rowOff>42862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F78D5FA-D18A-4F9C-9E27-633E1A7F96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11</xdr:row>
      <xdr:rowOff>157162</xdr:rowOff>
    </xdr:from>
    <xdr:to>
      <xdr:col>7</xdr:col>
      <xdr:colOff>371475</xdr:colOff>
      <xdr:row>26</xdr:row>
      <xdr:rowOff>42862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6AB7768-0C48-40DB-9D3C-1F7441036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036F9F-4C4C-4216-B939-23AB3960F081}">
  <dimension ref="A1:S37"/>
  <sheetViews>
    <sheetView showGridLines="0" tabSelected="1" workbookViewId="0">
      <selection activeCell="G23" sqref="G23"/>
    </sheetView>
  </sheetViews>
  <sheetFormatPr defaultRowHeight="15" x14ac:dyDescent="0.25"/>
  <cols>
    <col min="2" max="2" width="10.140625" style="1" customWidth="1"/>
    <col min="3" max="3" width="15.42578125" style="1" customWidth="1"/>
    <col min="4" max="7" width="14.85546875" style="1" customWidth="1"/>
    <col min="8" max="10" width="12.28515625" style="1" customWidth="1"/>
  </cols>
  <sheetData>
    <row r="1" spans="1:19" x14ac:dyDescent="0.25">
      <c r="A1" s="5"/>
      <c r="B1" s="6"/>
      <c r="C1" s="6"/>
      <c r="D1" s="6"/>
      <c r="E1" s="6"/>
      <c r="F1" s="6"/>
      <c r="G1" s="6"/>
      <c r="H1" s="7"/>
      <c r="I1" s="7"/>
      <c r="J1" s="7"/>
      <c r="K1" s="8"/>
      <c r="L1" s="8"/>
      <c r="M1" s="8"/>
      <c r="N1" s="8"/>
      <c r="O1" s="8"/>
      <c r="P1" s="8"/>
      <c r="Q1" s="8"/>
      <c r="R1" s="8"/>
      <c r="S1" s="8"/>
    </row>
    <row r="2" spans="1:19" ht="18" x14ac:dyDescent="0.35">
      <c r="A2" s="5"/>
      <c r="B2" s="6"/>
      <c r="C2" s="50" t="s">
        <v>11</v>
      </c>
      <c r="D2" s="50"/>
      <c r="E2" s="50"/>
      <c r="F2" s="50"/>
      <c r="G2" s="50"/>
      <c r="H2" s="49" t="s">
        <v>16</v>
      </c>
      <c r="I2" s="49"/>
      <c r="J2" s="49"/>
      <c r="K2" s="8"/>
      <c r="L2" s="8"/>
      <c r="M2" s="8"/>
      <c r="N2" s="8"/>
      <c r="O2" s="8"/>
      <c r="P2" s="8"/>
      <c r="Q2" s="8"/>
      <c r="R2" s="8"/>
      <c r="S2" s="8"/>
    </row>
    <row r="3" spans="1:19" ht="18" x14ac:dyDescent="0.35">
      <c r="A3" s="8"/>
      <c r="B3" s="11" t="s">
        <v>1</v>
      </c>
      <c r="C3" s="11" t="s">
        <v>23</v>
      </c>
      <c r="D3" s="11" t="s">
        <v>35</v>
      </c>
      <c r="E3" s="11" t="s">
        <v>36</v>
      </c>
      <c r="F3" s="11" t="s">
        <v>37</v>
      </c>
      <c r="G3" s="11" t="s">
        <v>38</v>
      </c>
      <c r="H3" s="11" t="s">
        <v>17</v>
      </c>
      <c r="I3" s="11" t="s">
        <v>18</v>
      </c>
      <c r="J3" s="11" t="s">
        <v>19</v>
      </c>
      <c r="K3" s="8"/>
      <c r="L3" s="8"/>
      <c r="M3" s="8"/>
      <c r="N3" s="8"/>
      <c r="O3" s="8"/>
      <c r="P3" s="8"/>
      <c r="Q3" s="8"/>
      <c r="R3" s="8"/>
      <c r="S3" s="8"/>
    </row>
    <row r="4" spans="1:19" ht="18" x14ac:dyDescent="0.35">
      <c r="A4" s="8"/>
      <c r="B4" s="12">
        <v>1</v>
      </c>
      <c r="C4" s="13">
        <f>MAX(D4:G4)</f>
        <v>1</v>
      </c>
      <c r="D4" s="13">
        <f>MAX('Op 1'!$F6)</f>
        <v>0.54285714285714282</v>
      </c>
      <c r="E4" s="13">
        <f>MAX('Op 2'!$F6)</f>
        <v>0.8928571428571429</v>
      </c>
      <c r="F4" s="13">
        <f>MAX('Op 3'!$F6)</f>
        <v>1</v>
      </c>
      <c r="G4" s="13">
        <f>MAX('Op 4'!$F6)</f>
        <v>0.39285714285714285</v>
      </c>
      <c r="H4" s="14">
        <f>SUMIF('Sales Order List'!$D$4:$D$1000,$B4,'Sales Order List'!$E$4:$E$1000)</f>
        <v>9</v>
      </c>
      <c r="I4" s="14">
        <f>SUMIF('Sales Order List'!$D$4:$D$1000,$B4,'Sales Order List'!$F$4:$F$1000)</f>
        <v>6</v>
      </c>
      <c r="J4" s="14">
        <f>SUMIF('Sales Order List'!$D$4:$D$1000,$B4,'Sales Order List'!$G$4:$G$1000)</f>
        <v>10</v>
      </c>
      <c r="K4" s="8"/>
      <c r="L4" s="8"/>
      <c r="M4" s="8"/>
      <c r="N4" s="8"/>
      <c r="O4" s="8"/>
      <c r="P4" s="8"/>
      <c r="Q4" s="8"/>
      <c r="R4" s="8"/>
      <c r="S4" s="8"/>
    </row>
    <row r="5" spans="1:19" ht="18" x14ac:dyDescent="0.35">
      <c r="A5" s="8"/>
      <c r="B5" s="12">
        <v>2</v>
      </c>
      <c r="C5" s="13">
        <f>MAX('Op 1'!F7,'Op 2'!F7,'Op 2'!K7,)</f>
        <v>0.72380952380952379</v>
      </c>
      <c r="D5" s="13">
        <f>MAX('Op 1'!F7)</f>
        <v>0.43571428571428572</v>
      </c>
      <c r="E5" s="13">
        <f>MAX('Op 2'!F7)</f>
        <v>0.55238095238095242</v>
      </c>
      <c r="F5" s="13">
        <f>MAX('Op 3'!$F7)</f>
        <v>0.8</v>
      </c>
      <c r="G5" s="13">
        <f>MAX('Op 4'!$F7)</f>
        <v>0.2857142857142857</v>
      </c>
      <c r="H5" s="14">
        <f>SUMIF('Sales Order List'!$D$4:$D$1000,$B5,'Sales Order List'!$E$4:$E$1000)</f>
        <v>11</v>
      </c>
      <c r="I5" s="14">
        <f>SUMIF('Sales Order List'!$D$4:$D$1000,$B5,'Sales Order List'!$F$4:$F$1000)</f>
        <v>5</v>
      </c>
      <c r="J5" s="14">
        <f>SUMIF('Sales Order List'!$D$4:$D$1000,$B5,'Sales Order List'!$G$4:$G$1000)</f>
        <v>6</v>
      </c>
      <c r="K5" s="8"/>
      <c r="L5" s="8"/>
      <c r="M5" s="8"/>
      <c r="N5" s="8"/>
      <c r="O5" s="8"/>
      <c r="P5" s="8"/>
      <c r="Q5" s="8"/>
      <c r="R5" s="8"/>
      <c r="S5" s="8"/>
    </row>
    <row r="6" spans="1:19" ht="18" x14ac:dyDescent="0.35">
      <c r="A6" s="8"/>
      <c r="B6" s="12">
        <v>3</v>
      </c>
      <c r="C6" s="13">
        <f>MAX('Op 1'!F8,'Op 2'!F8,'Op 2'!K8,)</f>
        <v>0.76904761904761909</v>
      </c>
      <c r="D6" s="13">
        <f>MAX('Op 1'!F8)</f>
        <v>0.43571428571428572</v>
      </c>
      <c r="E6" s="13">
        <f>MAX('Op 2'!F8)</f>
        <v>0.46904761904761905</v>
      </c>
      <c r="F6" s="13">
        <f>MAX('Op 3'!$F8)</f>
        <v>0.77142857142857146</v>
      </c>
      <c r="G6" s="13">
        <f>MAX('Op 4'!$F8)</f>
        <v>0.26428571428571429</v>
      </c>
      <c r="H6" s="14">
        <f>SUMIF('Sales Order List'!$D$4:$D$1000,$B6,'Sales Order List'!$E$4:$E$1000)</f>
        <v>10</v>
      </c>
      <c r="I6" s="14">
        <f>SUMIF('Sales Order List'!$D$4:$D$1000,$B6,'Sales Order List'!$F$4:$F$1000)</f>
        <v>7</v>
      </c>
      <c r="J6" s="14">
        <f>SUMIF('Sales Order List'!$D$4:$D$1000,$B6,'Sales Order List'!$G$4:$G$1000)</f>
        <v>5</v>
      </c>
      <c r="K6" s="8"/>
      <c r="L6" s="8"/>
      <c r="M6" s="8"/>
      <c r="N6" s="8"/>
      <c r="O6" s="8"/>
      <c r="P6" s="8"/>
      <c r="Q6" s="8"/>
      <c r="R6" s="8"/>
      <c r="S6" s="8"/>
    </row>
    <row r="7" spans="1:19" ht="18" x14ac:dyDescent="0.35">
      <c r="A7" s="8"/>
      <c r="B7" s="12">
        <v>4</v>
      </c>
      <c r="C7" s="13">
        <f>MAX('Op 1'!F9,'Op 2'!F9,'Op 2'!K9,)</f>
        <v>0.99523809523809526</v>
      </c>
      <c r="D7" s="13">
        <f>MAX('Op 1'!F9)</f>
        <v>0.47142857142857142</v>
      </c>
      <c r="E7" s="13">
        <f>MAX('Op 2'!F9)</f>
        <v>0.48095238095238096</v>
      </c>
      <c r="F7" s="13">
        <f>MAX('Op 3'!$F9)</f>
        <v>0.91428571428571426</v>
      </c>
      <c r="G7" s="13">
        <f>MAX('Op 4'!$F9)</f>
        <v>0.3</v>
      </c>
      <c r="H7" s="14">
        <f>SUMIF('Sales Order List'!$D$4:$D$1000,$B7,'Sales Order List'!$E$4:$E$1000)</f>
        <v>20</v>
      </c>
      <c r="I7" s="14">
        <f>SUMIF('Sales Order List'!$D$4:$D$1000,$B7,'Sales Order List'!$F$4:$F$1000)</f>
        <v>2</v>
      </c>
      <c r="J7" s="14">
        <f>SUMIF('Sales Order List'!$D$4:$D$1000,$B7,'Sales Order List'!$G$4:$G$1000)</f>
        <v>5</v>
      </c>
      <c r="K7" s="8"/>
      <c r="L7" s="8"/>
      <c r="M7" s="8"/>
      <c r="N7" s="8"/>
      <c r="O7" s="8"/>
      <c r="P7" s="8"/>
      <c r="Q7" s="8"/>
      <c r="R7" s="8"/>
      <c r="S7" s="8"/>
    </row>
    <row r="8" spans="1:19" ht="18" x14ac:dyDescent="0.35">
      <c r="A8" s="8"/>
      <c r="B8" s="12">
        <v>5</v>
      </c>
      <c r="C8" s="13">
        <f>MAX('Op 1'!F10,'Op 2'!F10,'Op 2'!K10,)</f>
        <v>1.7404761904761905</v>
      </c>
      <c r="D8" s="13">
        <f>MAX('Op 1'!F10)</f>
        <v>0.8</v>
      </c>
      <c r="E8" s="13">
        <f>MAX('Op 2'!F10)</f>
        <v>1.7404761904761905</v>
      </c>
      <c r="F8" s="13">
        <f>MAX('Op 3'!$F10)</f>
        <v>1.4571428571428571</v>
      </c>
      <c r="G8" s="13">
        <f>MAX('Op 4'!$F10)</f>
        <v>0.65</v>
      </c>
      <c r="H8" s="14">
        <f>SUMIF('Sales Order List'!$D$4:$D$1000,$B8,'Sales Order List'!$E$4:$E$1000)</f>
        <v>1</v>
      </c>
      <c r="I8" s="14">
        <f>SUMIF('Sales Order List'!$D$4:$D$1000,$B8,'Sales Order List'!$F$4:$F$1000)</f>
        <v>10</v>
      </c>
      <c r="J8" s="14">
        <f>SUMIF('Sales Order List'!$D$4:$D$1000,$B8,'Sales Order List'!$G$4:$G$1000)</f>
        <v>20</v>
      </c>
      <c r="K8" s="8"/>
      <c r="L8" s="8"/>
      <c r="M8" s="8"/>
      <c r="N8" s="8"/>
      <c r="O8" s="8"/>
      <c r="P8" s="8"/>
      <c r="Q8" s="8"/>
      <c r="R8" s="8"/>
      <c r="S8" s="8"/>
    </row>
    <row r="9" spans="1:19" ht="18" x14ac:dyDescent="0.35">
      <c r="A9" s="8"/>
      <c r="B9" s="12">
        <v>6</v>
      </c>
      <c r="C9" s="13">
        <f>MAX('Op 1'!F11,'Op 2'!F11,'Op 2'!K11,)</f>
        <v>1.8095238095238095</v>
      </c>
      <c r="D9" s="13">
        <f>MAX('Op 1'!F11)</f>
        <v>1.0714285714285714</v>
      </c>
      <c r="E9" s="13">
        <f>MAX('Op 2'!F11)</f>
        <v>0.95238095238095233</v>
      </c>
      <c r="F9" s="13">
        <f>MAX('Op 3'!$F11)</f>
        <v>1.7142857142857142</v>
      </c>
      <c r="G9" s="13">
        <f>MAX('Op 4'!$F11)</f>
        <v>0.5714285714285714</v>
      </c>
      <c r="H9" s="14">
        <f>SUMIF('Sales Order List'!$D$4:$D$1000,$B9,'Sales Order List'!$E$4:$E$1000)</f>
        <v>10</v>
      </c>
      <c r="I9" s="14">
        <f>SUMIF('Sales Order List'!$D$4:$D$1000,$B9,'Sales Order List'!$F$4:$F$1000)</f>
        <v>30</v>
      </c>
      <c r="J9" s="14">
        <f>SUMIF('Sales Order List'!$D$4:$D$1000,$B9,'Sales Order List'!$G$4:$G$1000)</f>
        <v>10</v>
      </c>
      <c r="K9" s="8"/>
      <c r="L9" s="8"/>
      <c r="M9" s="8"/>
      <c r="N9" s="8"/>
      <c r="O9" s="8"/>
      <c r="P9" s="8"/>
      <c r="Q9" s="8"/>
      <c r="R9" s="8"/>
      <c r="S9" s="8"/>
    </row>
    <row r="10" spans="1:19" x14ac:dyDescent="0.25">
      <c r="A10" s="8"/>
      <c r="B10" s="7"/>
      <c r="C10" s="7"/>
      <c r="D10" s="7"/>
      <c r="E10" s="7"/>
      <c r="F10" s="7"/>
      <c r="G10" s="7"/>
      <c r="H10" s="7"/>
      <c r="I10" s="7"/>
      <c r="J10" s="7"/>
      <c r="K10" s="8"/>
      <c r="L10" s="8"/>
      <c r="M10" s="8"/>
      <c r="N10" s="8"/>
      <c r="O10" s="8"/>
      <c r="P10" s="8"/>
      <c r="Q10" s="8"/>
      <c r="R10" s="8"/>
      <c r="S10" s="8"/>
    </row>
    <row r="11" spans="1:19" x14ac:dyDescent="0.25">
      <c r="A11" s="8"/>
      <c r="B11" s="7"/>
      <c r="C11" s="7"/>
      <c r="D11" s="7"/>
      <c r="E11" s="7"/>
      <c r="F11" s="7"/>
      <c r="G11" s="7"/>
      <c r="H11" s="7"/>
      <c r="I11" s="7"/>
      <c r="J11" s="7"/>
      <c r="K11" s="8"/>
      <c r="L11" s="8"/>
      <c r="M11" s="8"/>
      <c r="N11" s="8"/>
      <c r="O11" s="8"/>
      <c r="P11" s="8"/>
      <c r="Q11" s="8"/>
      <c r="R11" s="8"/>
      <c r="S11" s="8"/>
    </row>
    <row r="12" spans="1:19" x14ac:dyDescent="0.25">
      <c r="A12" s="8"/>
      <c r="B12" s="7"/>
      <c r="C12" s="7"/>
      <c r="D12" s="7"/>
      <c r="E12" s="7"/>
      <c r="F12" s="7"/>
      <c r="G12" s="7"/>
      <c r="H12" s="7"/>
      <c r="I12" s="7"/>
      <c r="J12" s="7"/>
      <c r="K12" s="8"/>
      <c r="L12" s="8"/>
      <c r="M12" s="8"/>
      <c r="N12" s="8"/>
      <c r="O12" s="8"/>
      <c r="P12" s="8"/>
      <c r="Q12" s="8"/>
      <c r="R12" s="8"/>
      <c r="S12" s="8"/>
    </row>
    <row r="13" spans="1:19" x14ac:dyDescent="0.25">
      <c r="A13" s="8"/>
      <c r="B13" s="7"/>
      <c r="C13" s="7"/>
      <c r="D13" s="7"/>
      <c r="E13" s="7"/>
      <c r="F13" s="7"/>
      <c r="G13" s="7"/>
      <c r="H13" s="7"/>
      <c r="I13" s="7"/>
      <c r="J13" s="7"/>
      <c r="K13" s="8"/>
      <c r="L13" s="8"/>
      <c r="M13" s="8"/>
      <c r="N13" s="8"/>
      <c r="O13" s="8"/>
      <c r="P13" s="8"/>
      <c r="Q13" s="8"/>
      <c r="R13" s="8"/>
      <c r="S13" s="8"/>
    </row>
    <row r="14" spans="1:19" x14ac:dyDescent="0.25">
      <c r="A14" s="8"/>
      <c r="B14" s="7"/>
      <c r="C14" s="7"/>
      <c r="D14" s="7"/>
      <c r="E14" s="7"/>
      <c r="F14" s="7"/>
      <c r="G14" s="7"/>
      <c r="H14" s="7"/>
      <c r="I14" s="7"/>
      <c r="J14" s="7"/>
      <c r="K14" s="8"/>
      <c r="L14" s="8"/>
      <c r="M14" s="8"/>
      <c r="N14" s="8"/>
      <c r="O14" s="8"/>
      <c r="P14" s="8"/>
      <c r="Q14" s="8"/>
      <c r="R14" s="8"/>
      <c r="S14" s="8"/>
    </row>
    <row r="15" spans="1:19" x14ac:dyDescent="0.25">
      <c r="A15" s="8"/>
      <c r="B15" s="7"/>
      <c r="C15" s="7"/>
      <c r="D15" s="7"/>
      <c r="E15" s="7"/>
      <c r="F15" s="7"/>
      <c r="G15" s="7"/>
      <c r="H15" s="7"/>
      <c r="I15" s="7"/>
      <c r="J15" s="7"/>
      <c r="K15" s="8"/>
      <c r="L15" s="8"/>
      <c r="M15" s="8"/>
      <c r="N15" s="8"/>
      <c r="O15" s="8"/>
      <c r="P15" s="8"/>
      <c r="Q15" s="8"/>
      <c r="R15" s="8"/>
      <c r="S15" s="8"/>
    </row>
    <row r="16" spans="1:19" x14ac:dyDescent="0.25">
      <c r="A16" s="8"/>
      <c r="B16" s="7"/>
      <c r="C16" s="7"/>
      <c r="D16" s="7"/>
      <c r="E16" s="7"/>
      <c r="F16" s="7"/>
      <c r="G16" s="7"/>
      <c r="H16" s="7"/>
      <c r="I16" s="7"/>
      <c r="J16" s="7"/>
      <c r="K16" s="8"/>
      <c r="L16" s="8"/>
      <c r="M16" s="8"/>
      <c r="N16" s="8"/>
      <c r="O16" s="8"/>
      <c r="P16" s="8"/>
      <c r="Q16" s="8"/>
      <c r="R16" s="8"/>
      <c r="S16" s="8"/>
    </row>
    <row r="17" spans="1:19" x14ac:dyDescent="0.25">
      <c r="A17" s="8"/>
      <c r="B17" s="7"/>
      <c r="C17" s="7"/>
      <c r="D17" s="7"/>
      <c r="E17" s="7"/>
      <c r="F17" s="7"/>
      <c r="G17" s="7"/>
      <c r="H17" s="7"/>
      <c r="I17" s="7"/>
      <c r="J17" s="7"/>
      <c r="K17" s="8"/>
      <c r="L17" s="8"/>
      <c r="M17" s="8"/>
      <c r="N17" s="8"/>
      <c r="O17" s="8"/>
      <c r="P17" s="8"/>
      <c r="Q17" s="8"/>
      <c r="R17" s="8"/>
      <c r="S17" s="8"/>
    </row>
    <row r="18" spans="1:19" x14ac:dyDescent="0.25">
      <c r="A18" s="8"/>
      <c r="B18" s="7"/>
      <c r="C18" s="7"/>
      <c r="D18" s="7"/>
      <c r="E18" s="7"/>
      <c r="F18" s="7"/>
      <c r="G18" s="7"/>
      <c r="H18" s="7"/>
      <c r="I18" s="7"/>
      <c r="J18" s="7"/>
      <c r="K18" s="8"/>
      <c r="L18" s="8"/>
      <c r="M18" s="8"/>
      <c r="N18" s="8"/>
      <c r="O18" s="8"/>
      <c r="P18" s="8"/>
      <c r="Q18" s="8"/>
      <c r="R18" s="8"/>
      <c r="S18" s="8"/>
    </row>
    <row r="19" spans="1:19" x14ac:dyDescent="0.25">
      <c r="A19" s="8"/>
      <c r="B19" s="7"/>
      <c r="C19" s="7"/>
      <c r="D19" s="7"/>
      <c r="E19" s="7"/>
      <c r="F19" s="7"/>
      <c r="G19" s="7"/>
      <c r="H19" s="7"/>
      <c r="I19" s="7"/>
      <c r="J19" s="7"/>
      <c r="K19" s="8"/>
      <c r="L19" s="8"/>
      <c r="M19" s="8"/>
      <c r="N19" s="8"/>
      <c r="O19" s="8"/>
      <c r="P19" s="8"/>
      <c r="Q19" s="8"/>
      <c r="R19" s="8"/>
      <c r="S19" s="8"/>
    </row>
    <row r="20" spans="1:19" x14ac:dyDescent="0.25">
      <c r="A20" s="8"/>
      <c r="B20" s="7"/>
      <c r="C20" s="7"/>
      <c r="D20" s="7"/>
      <c r="E20" s="7"/>
      <c r="F20" s="7"/>
      <c r="G20" s="7"/>
      <c r="H20" s="7"/>
      <c r="I20" s="7"/>
      <c r="J20" s="7"/>
      <c r="K20" s="8"/>
      <c r="L20" s="8"/>
      <c r="M20" s="8"/>
      <c r="N20" s="8"/>
      <c r="O20" s="8"/>
      <c r="P20" s="8"/>
      <c r="Q20" s="8"/>
      <c r="R20" s="8"/>
      <c r="S20" s="8"/>
    </row>
    <row r="21" spans="1:19" x14ac:dyDescent="0.25">
      <c r="A21" s="8"/>
      <c r="B21" s="7"/>
      <c r="C21" s="7"/>
      <c r="D21" s="7"/>
      <c r="E21" s="7"/>
      <c r="F21" s="7"/>
      <c r="G21" s="7"/>
      <c r="H21" s="7"/>
      <c r="I21" s="7"/>
      <c r="J21" s="7"/>
      <c r="K21" s="8"/>
      <c r="L21" s="8"/>
      <c r="M21" s="8"/>
      <c r="N21" s="8"/>
      <c r="O21" s="8"/>
      <c r="P21" s="8"/>
      <c r="Q21" s="8"/>
      <c r="R21" s="8"/>
      <c r="S21" s="8"/>
    </row>
    <row r="22" spans="1:19" x14ac:dyDescent="0.25">
      <c r="A22" s="8"/>
      <c r="B22" s="7"/>
      <c r="C22" s="7"/>
      <c r="D22" s="7"/>
      <c r="E22" s="7"/>
      <c r="F22" s="7"/>
      <c r="G22" s="7"/>
      <c r="H22" s="7"/>
      <c r="I22" s="7"/>
      <c r="J22" s="7"/>
      <c r="K22" s="8"/>
      <c r="L22" s="8"/>
      <c r="M22" s="8"/>
      <c r="N22" s="8"/>
      <c r="O22" s="8"/>
      <c r="P22" s="8"/>
      <c r="Q22" s="8"/>
      <c r="R22" s="8"/>
      <c r="S22" s="8"/>
    </row>
    <row r="23" spans="1:19" x14ac:dyDescent="0.25">
      <c r="A23" s="8"/>
      <c r="B23" s="7"/>
      <c r="C23" s="7"/>
      <c r="D23" s="7"/>
      <c r="E23" s="7"/>
      <c r="F23" s="7"/>
      <c r="G23" s="7"/>
      <c r="H23" s="7"/>
      <c r="I23" s="7"/>
      <c r="J23" s="7"/>
      <c r="K23" s="8"/>
      <c r="L23" s="8"/>
      <c r="M23" s="8"/>
      <c r="N23" s="8"/>
      <c r="O23" s="8"/>
      <c r="P23" s="8"/>
      <c r="Q23" s="8"/>
      <c r="R23" s="8"/>
      <c r="S23" s="8"/>
    </row>
    <row r="24" spans="1:19" x14ac:dyDescent="0.25">
      <c r="A24" s="8"/>
      <c r="B24" s="7"/>
      <c r="C24" s="7"/>
      <c r="D24" s="7"/>
      <c r="E24" s="7"/>
      <c r="F24" s="7"/>
      <c r="G24" s="7"/>
      <c r="H24" s="7"/>
      <c r="I24" s="7"/>
      <c r="J24" s="7"/>
      <c r="K24" s="8"/>
      <c r="L24" s="8"/>
      <c r="M24" s="8"/>
      <c r="N24" s="8"/>
      <c r="O24" s="8"/>
      <c r="P24" s="8"/>
      <c r="Q24" s="8"/>
      <c r="R24" s="8"/>
      <c r="S24" s="8"/>
    </row>
    <row r="25" spans="1:19" x14ac:dyDescent="0.25">
      <c r="A25" s="8"/>
      <c r="B25" s="7"/>
      <c r="C25" s="7"/>
      <c r="D25" s="7"/>
      <c r="E25" s="7"/>
      <c r="F25" s="7"/>
      <c r="G25" s="7"/>
      <c r="H25" s="7"/>
      <c r="I25" s="7"/>
      <c r="J25" s="7"/>
      <c r="K25" s="8"/>
      <c r="L25" s="8"/>
      <c r="M25" s="8"/>
      <c r="N25" s="8"/>
      <c r="O25" s="8"/>
      <c r="P25" s="8"/>
      <c r="Q25" s="8"/>
      <c r="R25" s="8"/>
      <c r="S25" s="8"/>
    </row>
    <row r="26" spans="1:19" x14ac:dyDescent="0.25">
      <c r="A26" s="8"/>
      <c r="B26" s="7"/>
      <c r="C26" s="7"/>
      <c r="D26" s="7"/>
      <c r="E26" s="7"/>
      <c r="F26" s="7"/>
      <c r="G26" s="7"/>
      <c r="H26" s="7"/>
      <c r="I26" s="7"/>
      <c r="J26" s="7"/>
      <c r="K26" s="8"/>
      <c r="L26" s="8"/>
      <c r="M26" s="8"/>
      <c r="N26" s="8"/>
      <c r="O26" s="8"/>
      <c r="P26" s="8"/>
      <c r="Q26" s="8"/>
      <c r="R26" s="8"/>
      <c r="S26" s="8"/>
    </row>
    <row r="27" spans="1:19" x14ac:dyDescent="0.25">
      <c r="A27" s="8"/>
      <c r="B27" s="7"/>
      <c r="C27" s="7"/>
      <c r="D27" s="7"/>
      <c r="E27" s="7"/>
      <c r="F27" s="7"/>
      <c r="G27" s="7"/>
      <c r="H27" s="7"/>
      <c r="I27" s="7"/>
      <c r="J27" s="7"/>
      <c r="K27" s="8"/>
      <c r="L27" s="8"/>
      <c r="M27" s="8"/>
      <c r="N27" s="8"/>
      <c r="O27" s="8"/>
      <c r="P27" s="8"/>
      <c r="Q27" s="8"/>
      <c r="R27" s="8"/>
      <c r="S27" s="8"/>
    </row>
    <row r="28" spans="1:19" x14ac:dyDescent="0.25">
      <c r="A28" s="8"/>
      <c r="B28" s="7"/>
      <c r="C28" s="7"/>
      <c r="D28" s="7"/>
      <c r="E28" s="7"/>
      <c r="F28" s="7"/>
      <c r="G28" s="7"/>
      <c r="H28" s="7"/>
      <c r="I28" s="7"/>
      <c r="J28" s="7"/>
      <c r="K28" s="8"/>
      <c r="L28" s="8"/>
      <c r="M28" s="8"/>
      <c r="N28" s="8"/>
      <c r="O28" s="8"/>
      <c r="P28" s="8"/>
      <c r="Q28" s="8"/>
      <c r="R28" s="8"/>
      <c r="S28" s="8"/>
    </row>
    <row r="29" spans="1:19" x14ac:dyDescent="0.25">
      <c r="A29" s="8"/>
      <c r="B29" s="7"/>
      <c r="C29" s="7"/>
      <c r="D29" s="7"/>
      <c r="E29" s="7"/>
      <c r="F29" s="7"/>
      <c r="G29" s="7"/>
      <c r="H29" s="7"/>
      <c r="I29" s="7"/>
      <c r="J29" s="7"/>
      <c r="K29" s="8"/>
      <c r="L29" s="8"/>
      <c r="M29" s="8"/>
      <c r="N29" s="8"/>
      <c r="O29" s="8"/>
      <c r="P29" s="8"/>
      <c r="Q29" s="8"/>
      <c r="R29" s="8"/>
      <c r="S29" s="8"/>
    </row>
    <row r="30" spans="1:19" x14ac:dyDescent="0.25">
      <c r="A30" s="8"/>
      <c r="B30" s="7"/>
      <c r="C30" s="7"/>
      <c r="D30" s="7"/>
      <c r="E30" s="7"/>
      <c r="F30" s="7"/>
      <c r="G30" s="7"/>
      <c r="H30" s="7"/>
      <c r="I30" s="7"/>
      <c r="J30" s="7"/>
      <c r="K30" s="8"/>
      <c r="L30" s="8"/>
      <c r="M30" s="8"/>
      <c r="N30" s="8"/>
      <c r="O30" s="8"/>
      <c r="P30" s="8"/>
      <c r="Q30" s="8"/>
      <c r="R30" s="8"/>
      <c r="S30" s="8"/>
    </row>
    <row r="31" spans="1:19" x14ac:dyDescent="0.25">
      <c r="A31" s="8"/>
      <c r="B31" s="7"/>
      <c r="C31" s="7"/>
      <c r="D31" s="7"/>
      <c r="E31" s="7"/>
      <c r="F31" s="7"/>
      <c r="G31" s="7"/>
      <c r="H31" s="7"/>
      <c r="I31" s="7"/>
      <c r="J31" s="7"/>
      <c r="K31" s="8"/>
      <c r="L31" s="8"/>
      <c r="M31" s="8"/>
      <c r="N31" s="8"/>
      <c r="O31" s="8"/>
      <c r="P31" s="8"/>
      <c r="Q31" s="8"/>
      <c r="R31" s="8"/>
      <c r="S31" s="8"/>
    </row>
    <row r="32" spans="1:19" x14ac:dyDescent="0.25">
      <c r="A32" s="8"/>
      <c r="B32" s="7"/>
      <c r="C32" s="7"/>
      <c r="D32" s="7"/>
      <c r="E32" s="7"/>
      <c r="F32" s="7"/>
      <c r="G32" s="7"/>
      <c r="H32" s="7"/>
      <c r="I32" s="7"/>
      <c r="J32" s="7"/>
      <c r="K32" s="8"/>
      <c r="L32" s="8"/>
      <c r="M32" s="8"/>
      <c r="N32" s="8"/>
      <c r="O32" s="8"/>
      <c r="P32" s="8"/>
      <c r="Q32" s="8"/>
      <c r="R32" s="8"/>
      <c r="S32" s="8"/>
    </row>
    <row r="33" spans="1:19" x14ac:dyDescent="0.25">
      <c r="A33" s="8"/>
      <c r="B33" s="7"/>
      <c r="C33" s="7"/>
      <c r="D33" s="7"/>
      <c r="E33" s="7"/>
      <c r="F33" s="7"/>
      <c r="G33" s="7"/>
      <c r="H33" s="7"/>
      <c r="I33" s="7"/>
      <c r="J33" s="7"/>
      <c r="K33" s="8"/>
      <c r="L33" s="8"/>
      <c r="M33" s="8"/>
      <c r="N33" s="8"/>
      <c r="O33" s="8"/>
      <c r="P33" s="8"/>
      <c r="Q33" s="8"/>
      <c r="R33" s="8"/>
      <c r="S33" s="8"/>
    </row>
    <row r="34" spans="1:19" x14ac:dyDescent="0.25">
      <c r="A34" s="8"/>
      <c r="B34" s="7"/>
      <c r="C34" s="7"/>
      <c r="D34" s="7"/>
      <c r="E34" s="7"/>
      <c r="F34" s="7"/>
      <c r="G34" s="7"/>
      <c r="H34" s="7"/>
      <c r="I34" s="7"/>
      <c r="J34" s="7"/>
      <c r="K34" s="8"/>
      <c r="L34" s="8"/>
      <c r="M34" s="8"/>
      <c r="N34" s="8"/>
      <c r="O34" s="8"/>
      <c r="P34" s="8"/>
      <c r="Q34" s="8"/>
      <c r="R34" s="8"/>
      <c r="S34" s="8"/>
    </row>
    <row r="35" spans="1:19" x14ac:dyDescent="0.25">
      <c r="A35" s="8"/>
      <c r="B35" s="7"/>
      <c r="C35" s="7"/>
      <c r="D35" s="7"/>
      <c r="E35" s="7"/>
      <c r="F35" s="7"/>
      <c r="G35" s="7"/>
      <c r="H35" s="7"/>
      <c r="I35" s="7"/>
      <c r="J35" s="7"/>
      <c r="K35" s="8"/>
      <c r="L35" s="8"/>
      <c r="M35" s="8"/>
      <c r="N35" s="8"/>
      <c r="O35" s="8"/>
      <c r="P35" s="8"/>
      <c r="Q35" s="8"/>
      <c r="R35" s="8"/>
      <c r="S35" s="8"/>
    </row>
    <row r="36" spans="1:19" x14ac:dyDescent="0.25">
      <c r="A36" s="8"/>
      <c r="B36" s="7"/>
      <c r="C36" s="7"/>
      <c r="D36" s="7"/>
      <c r="E36" s="7"/>
      <c r="F36" s="7"/>
      <c r="G36" s="7"/>
      <c r="H36" s="7"/>
      <c r="I36" s="7"/>
      <c r="J36" s="7"/>
      <c r="K36" s="8"/>
      <c r="L36" s="8"/>
      <c r="M36" s="8"/>
      <c r="N36" s="8"/>
      <c r="O36" s="8"/>
      <c r="P36" s="8"/>
      <c r="Q36" s="8"/>
      <c r="R36" s="8"/>
      <c r="S36" s="8"/>
    </row>
    <row r="37" spans="1:19" x14ac:dyDescent="0.25">
      <c r="A37" s="8"/>
      <c r="B37" s="7"/>
      <c r="C37" s="7"/>
      <c r="D37" s="7"/>
      <c r="E37" s="7"/>
      <c r="F37" s="7"/>
      <c r="G37" s="7"/>
      <c r="H37" s="7"/>
      <c r="I37" s="7"/>
      <c r="J37" s="7"/>
      <c r="K37" s="8"/>
      <c r="L37" s="8"/>
      <c r="M37" s="8"/>
      <c r="N37" s="8"/>
      <c r="O37" s="8"/>
      <c r="P37" s="8"/>
      <c r="Q37" s="8"/>
      <c r="R37" s="8"/>
      <c r="S37" s="8"/>
    </row>
  </sheetData>
  <mergeCells count="2">
    <mergeCell ref="H2:J2"/>
    <mergeCell ref="C2:G2"/>
  </mergeCells>
  <phoneticPr fontId="3" type="noConversion"/>
  <conditionalFormatting sqref="C4:G9">
    <cfRule type="cellIs" dxfId="16" priority="1" operator="equal">
      <formula>1</formula>
    </cfRule>
    <cfRule type="cellIs" dxfId="15" priority="2" operator="lessThan">
      <formula>1</formula>
    </cfRule>
    <cfRule type="cellIs" dxfId="14" priority="3" operator="greaterThan">
      <formula>1</formula>
    </cfRule>
  </conditionalFormatting>
  <pageMargins left="0.7" right="0.7" top="0.75" bottom="0.75" header="0.3" footer="0.3"/>
  <pageSetup paperSize="9"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F04431-B14A-47BC-86A0-F1C945224DAA}">
  <dimension ref="A1:U60"/>
  <sheetViews>
    <sheetView showGridLines="0" workbookViewId="0">
      <selection activeCell="T4" sqref="T4"/>
    </sheetView>
  </sheetViews>
  <sheetFormatPr defaultRowHeight="15" x14ac:dyDescent="0.25"/>
  <cols>
    <col min="2" max="2" width="17.28515625" style="3" customWidth="1"/>
    <col min="3" max="3" width="16.28515625" style="3" customWidth="1"/>
    <col min="4" max="7" width="11.42578125" style="3" customWidth="1"/>
    <col min="9" max="9" width="8.7109375" customWidth="1"/>
  </cols>
  <sheetData>
    <row r="1" spans="1:21" x14ac:dyDescent="0.25">
      <c r="A1" s="8"/>
      <c r="B1" s="9"/>
      <c r="C1" s="9"/>
      <c r="D1" s="9"/>
      <c r="E1" s="9"/>
      <c r="F1" s="9"/>
      <c r="G1" s="9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8" x14ac:dyDescent="0.25">
      <c r="A2" s="8"/>
      <c r="B2" s="15"/>
      <c r="C2" s="15"/>
      <c r="D2" s="15"/>
      <c r="E2" s="51" t="s">
        <v>26</v>
      </c>
      <c r="F2" s="52"/>
      <c r="G2" s="53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</row>
    <row r="3" spans="1:21" ht="36" x14ac:dyDescent="0.25">
      <c r="A3" s="8"/>
      <c r="B3" s="16" t="s">
        <v>20</v>
      </c>
      <c r="C3" s="16" t="s">
        <v>21</v>
      </c>
      <c r="D3" s="16" t="s">
        <v>22</v>
      </c>
      <c r="E3" s="16" t="s">
        <v>17</v>
      </c>
      <c r="F3" s="16" t="s">
        <v>18</v>
      </c>
      <c r="G3" s="16" t="s">
        <v>19</v>
      </c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8" x14ac:dyDescent="0.25">
      <c r="A4" s="8"/>
      <c r="B4" s="17" t="s">
        <v>27</v>
      </c>
      <c r="C4" s="17" t="s">
        <v>28</v>
      </c>
      <c r="D4" s="17">
        <v>1</v>
      </c>
      <c r="E4" s="17">
        <v>2</v>
      </c>
      <c r="F4" s="17"/>
      <c r="G4" s="17"/>
      <c r="H4" s="8"/>
      <c r="I4" s="8"/>
      <c r="J4" s="8"/>
      <c r="K4" s="8"/>
      <c r="L4" s="8"/>
      <c r="M4" s="10"/>
      <c r="N4" s="10"/>
      <c r="O4" s="10"/>
      <c r="P4" s="8"/>
      <c r="Q4" s="8"/>
      <c r="R4" s="8"/>
      <c r="S4" s="8"/>
      <c r="T4" s="8"/>
      <c r="U4" s="8"/>
    </row>
    <row r="5" spans="1:21" ht="18" x14ac:dyDescent="0.25">
      <c r="A5" s="8"/>
      <c r="B5" s="17" t="s">
        <v>29</v>
      </c>
      <c r="C5" s="17" t="s">
        <v>31</v>
      </c>
      <c r="D5" s="17">
        <v>1</v>
      </c>
      <c r="E5" s="17"/>
      <c r="F5" s="17">
        <v>5</v>
      </c>
      <c r="G5" s="17"/>
      <c r="H5" s="8"/>
      <c r="I5" s="8"/>
      <c r="J5" s="8"/>
      <c r="K5" s="8"/>
      <c r="L5" s="8"/>
      <c r="M5" s="7"/>
      <c r="N5" s="7"/>
      <c r="O5" s="7"/>
      <c r="P5" s="8"/>
      <c r="Q5" s="8"/>
      <c r="R5" s="8"/>
      <c r="S5" s="8"/>
      <c r="T5" s="8"/>
      <c r="U5" s="8"/>
    </row>
    <row r="6" spans="1:21" ht="18" x14ac:dyDescent="0.25">
      <c r="A6" s="8"/>
      <c r="B6" s="17" t="s">
        <v>30</v>
      </c>
      <c r="C6" s="17" t="s">
        <v>39</v>
      </c>
      <c r="D6" s="17">
        <v>1</v>
      </c>
      <c r="E6" s="17">
        <v>3</v>
      </c>
      <c r="F6" s="17"/>
      <c r="G6" s="17"/>
      <c r="H6" s="8"/>
      <c r="I6" s="8"/>
      <c r="J6" s="8"/>
      <c r="K6" s="8"/>
      <c r="L6" s="8"/>
      <c r="M6" s="7"/>
      <c r="N6" s="7"/>
      <c r="O6" s="7"/>
      <c r="P6" s="8"/>
      <c r="Q6" s="8"/>
      <c r="R6" s="8"/>
      <c r="S6" s="8"/>
      <c r="T6" s="8"/>
      <c r="U6" s="8"/>
    </row>
    <row r="7" spans="1:21" ht="18" x14ac:dyDescent="0.25">
      <c r="A7" s="8"/>
      <c r="B7" s="17"/>
      <c r="C7" s="17"/>
      <c r="D7" s="17">
        <v>1</v>
      </c>
      <c r="E7" s="17"/>
      <c r="F7" s="17"/>
      <c r="G7" s="17">
        <v>10</v>
      </c>
      <c r="H7" s="8"/>
      <c r="I7" s="8"/>
      <c r="J7" s="8"/>
      <c r="K7" s="8"/>
      <c r="L7" s="8"/>
      <c r="M7" s="7"/>
      <c r="N7" s="7"/>
      <c r="O7" s="7"/>
      <c r="P7" s="8"/>
      <c r="Q7" s="8"/>
      <c r="R7" s="8"/>
      <c r="S7" s="8"/>
      <c r="T7" s="8"/>
      <c r="U7" s="8"/>
    </row>
    <row r="8" spans="1:21" ht="18" x14ac:dyDescent="0.25">
      <c r="A8" s="8"/>
      <c r="B8" s="17"/>
      <c r="C8" s="17"/>
      <c r="D8" s="17">
        <v>1</v>
      </c>
      <c r="E8" s="17">
        <v>4</v>
      </c>
      <c r="F8" s="17"/>
      <c r="G8" s="17"/>
      <c r="H8" s="8"/>
      <c r="I8" s="8"/>
      <c r="J8" s="8"/>
      <c r="K8" s="8"/>
      <c r="L8" s="8"/>
      <c r="M8" s="7"/>
      <c r="N8" s="7"/>
      <c r="O8" s="7"/>
      <c r="P8" s="8"/>
      <c r="Q8" s="8"/>
      <c r="R8" s="8"/>
      <c r="S8" s="8"/>
      <c r="T8" s="8"/>
      <c r="U8" s="8"/>
    </row>
    <row r="9" spans="1:21" ht="18" x14ac:dyDescent="0.25">
      <c r="A9" s="8"/>
      <c r="B9" s="17"/>
      <c r="C9" s="17"/>
      <c r="D9" s="17">
        <v>1</v>
      </c>
      <c r="E9" s="17"/>
      <c r="F9" s="17">
        <v>1</v>
      </c>
      <c r="G9" s="17"/>
      <c r="H9" s="8"/>
      <c r="I9" s="8"/>
      <c r="J9" s="8"/>
      <c r="K9" s="8"/>
      <c r="L9" s="8"/>
      <c r="M9" s="7"/>
      <c r="N9" s="7"/>
      <c r="O9" s="7"/>
      <c r="P9" s="8"/>
      <c r="Q9" s="8"/>
      <c r="R9" s="8"/>
      <c r="S9" s="8"/>
      <c r="T9" s="8"/>
      <c r="U9" s="8"/>
    </row>
    <row r="10" spans="1:21" ht="18" x14ac:dyDescent="0.25">
      <c r="A10" s="8"/>
      <c r="B10" s="17"/>
      <c r="C10" s="17"/>
      <c r="D10" s="17">
        <v>2</v>
      </c>
      <c r="E10" s="17">
        <v>1</v>
      </c>
      <c r="F10" s="17"/>
      <c r="G10" s="17"/>
      <c r="H10" s="8"/>
      <c r="I10" s="8"/>
      <c r="J10" s="8"/>
      <c r="K10" s="8"/>
      <c r="L10" s="8"/>
      <c r="M10" s="7"/>
      <c r="N10" s="7"/>
      <c r="O10" s="7"/>
      <c r="P10" s="8"/>
      <c r="Q10" s="8"/>
      <c r="R10" s="8"/>
      <c r="S10" s="8"/>
      <c r="T10" s="8"/>
      <c r="U10" s="8"/>
    </row>
    <row r="11" spans="1:21" ht="18" x14ac:dyDescent="0.25">
      <c r="A11" s="8"/>
      <c r="B11" s="17"/>
      <c r="C11" s="17"/>
      <c r="D11" s="17">
        <v>2</v>
      </c>
      <c r="E11" s="17"/>
      <c r="F11" s="17">
        <v>5</v>
      </c>
      <c r="G11" s="17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</row>
    <row r="12" spans="1:21" ht="18" x14ac:dyDescent="0.25">
      <c r="A12" s="8"/>
      <c r="B12" s="17"/>
      <c r="C12" s="17"/>
      <c r="D12" s="17">
        <v>2</v>
      </c>
      <c r="E12" s="17"/>
      <c r="F12" s="17"/>
      <c r="G12" s="17">
        <v>6</v>
      </c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</row>
    <row r="13" spans="1:21" ht="18" x14ac:dyDescent="0.25">
      <c r="A13" s="8"/>
      <c r="B13" s="17"/>
      <c r="C13" s="17"/>
      <c r="D13" s="17">
        <v>2</v>
      </c>
      <c r="E13" s="17">
        <v>10</v>
      </c>
      <c r="F13" s="17"/>
      <c r="G13" s="17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</row>
    <row r="14" spans="1:21" ht="18" x14ac:dyDescent="0.25">
      <c r="A14" s="8"/>
      <c r="B14" s="17"/>
      <c r="C14" s="17"/>
      <c r="D14" s="17">
        <v>3</v>
      </c>
      <c r="E14" s="17">
        <v>10</v>
      </c>
      <c r="F14" s="17"/>
      <c r="G14" s="17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</row>
    <row r="15" spans="1:21" ht="18" x14ac:dyDescent="0.25">
      <c r="A15" s="8"/>
      <c r="B15" s="17"/>
      <c r="C15" s="17"/>
      <c r="D15" s="17">
        <v>3</v>
      </c>
      <c r="E15" s="17"/>
      <c r="F15" s="17">
        <v>2</v>
      </c>
      <c r="G15" s="17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</row>
    <row r="16" spans="1:21" ht="18" x14ac:dyDescent="0.25">
      <c r="A16" s="8"/>
      <c r="B16" s="17"/>
      <c r="C16" s="17"/>
      <c r="D16" s="17">
        <v>3</v>
      </c>
      <c r="E16" s="17"/>
      <c r="F16" s="17"/>
      <c r="G16" s="17">
        <v>5</v>
      </c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</row>
    <row r="17" spans="1:21" ht="18" x14ac:dyDescent="0.25">
      <c r="A17" s="8"/>
      <c r="B17" s="17"/>
      <c r="C17" s="17"/>
      <c r="D17" s="17">
        <v>3</v>
      </c>
      <c r="E17" s="17"/>
      <c r="F17" s="17">
        <v>5</v>
      </c>
      <c r="G17" s="17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</row>
    <row r="18" spans="1:21" ht="18" x14ac:dyDescent="0.25">
      <c r="A18" s="8"/>
      <c r="B18" s="17"/>
      <c r="C18" s="17"/>
      <c r="D18" s="17">
        <v>4</v>
      </c>
      <c r="E18" s="17">
        <v>10</v>
      </c>
      <c r="F18" s="17"/>
      <c r="G18" s="17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</row>
    <row r="19" spans="1:21" ht="18" x14ac:dyDescent="0.25">
      <c r="A19" s="8"/>
      <c r="B19" s="17"/>
      <c r="C19" s="17"/>
      <c r="D19" s="17">
        <v>4</v>
      </c>
      <c r="E19" s="17">
        <v>10</v>
      </c>
      <c r="F19" s="17"/>
      <c r="G19" s="17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</row>
    <row r="20" spans="1:21" ht="18" x14ac:dyDescent="0.25">
      <c r="A20" s="8"/>
      <c r="B20" s="17"/>
      <c r="C20" s="17"/>
      <c r="D20" s="17">
        <v>4</v>
      </c>
      <c r="E20" s="17"/>
      <c r="F20" s="17">
        <v>2</v>
      </c>
      <c r="G20" s="17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</row>
    <row r="21" spans="1:21" ht="18" x14ac:dyDescent="0.25">
      <c r="A21" s="8"/>
      <c r="B21" s="17"/>
      <c r="C21" s="17"/>
      <c r="D21" s="17">
        <v>4</v>
      </c>
      <c r="E21" s="17"/>
      <c r="F21" s="17"/>
      <c r="G21" s="17">
        <v>5</v>
      </c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</row>
    <row r="22" spans="1:21" ht="18" x14ac:dyDescent="0.25">
      <c r="A22" s="8"/>
      <c r="B22" s="17"/>
      <c r="C22" s="17"/>
      <c r="D22" s="17">
        <v>5</v>
      </c>
      <c r="E22" s="17">
        <v>1</v>
      </c>
      <c r="F22" s="17"/>
      <c r="G22" s="17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</row>
    <row r="23" spans="1:21" ht="18" x14ac:dyDescent="0.25">
      <c r="A23" s="8"/>
      <c r="B23" s="17"/>
      <c r="C23" s="17"/>
      <c r="D23" s="17">
        <v>5</v>
      </c>
      <c r="E23" s="17"/>
      <c r="F23" s="17">
        <v>10</v>
      </c>
      <c r="G23" s="17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</row>
    <row r="24" spans="1:21" ht="18" x14ac:dyDescent="0.25">
      <c r="A24" s="8"/>
      <c r="B24" s="17"/>
      <c r="C24" s="17"/>
      <c r="D24" s="17">
        <v>5</v>
      </c>
      <c r="E24" s="17"/>
      <c r="F24" s="17"/>
      <c r="G24" s="17">
        <v>10</v>
      </c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</row>
    <row r="25" spans="1:21" ht="18" x14ac:dyDescent="0.25">
      <c r="A25" s="8"/>
      <c r="B25" s="17"/>
      <c r="C25" s="17"/>
      <c r="D25" s="17">
        <v>5</v>
      </c>
      <c r="E25" s="17"/>
      <c r="F25" s="17"/>
      <c r="G25" s="17">
        <v>10</v>
      </c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</row>
    <row r="26" spans="1:21" ht="18" x14ac:dyDescent="0.25">
      <c r="A26" s="8"/>
      <c r="B26" s="17"/>
      <c r="C26" s="17"/>
      <c r="D26" s="17">
        <v>6</v>
      </c>
      <c r="E26" s="17">
        <v>10</v>
      </c>
      <c r="F26" s="17"/>
      <c r="G26" s="17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</row>
    <row r="27" spans="1:21" ht="18" x14ac:dyDescent="0.25">
      <c r="A27" s="8"/>
      <c r="B27" s="17"/>
      <c r="C27" s="17"/>
      <c r="D27" s="17">
        <v>6</v>
      </c>
      <c r="E27" s="17"/>
      <c r="F27" s="17">
        <v>10</v>
      </c>
      <c r="G27" s="17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</row>
    <row r="28" spans="1:21" ht="18" x14ac:dyDescent="0.25">
      <c r="A28" s="8"/>
      <c r="B28" s="17"/>
      <c r="C28" s="17"/>
      <c r="D28" s="17">
        <v>6</v>
      </c>
      <c r="E28" s="17"/>
      <c r="F28" s="17">
        <v>10</v>
      </c>
      <c r="G28" s="17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</row>
    <row r="29" spans="1:21" ht="18" x14ac:dyDescent="0.25">
      <c r="A29" s="8"/>
      <c r="B29" s="17"/>
      <c r="C29" s="17"/>
      <c r="D29" s="17">
        <v>6</v>
      </c>
      <c r="E29" s="17"/>
      <c r="F29" s="17"/>
      <c r="G29" s="17">
        <v>10</v>
      </c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</row>
    <row r="30" spans="1:21" ht="18" x14ac:dyDescent="0.25">
      <c r="A30" s="8"/>
      <c r="B30" s="17"/>
      <c r="C30" s="17"/>
      <c r="D30" s="17">
        <v>6</v>
      </c>
      <c r="E30" s="17"/>
      <c r="F30" s="17">
        <v>10</v>
      </c>
      <c r="G30" s="17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</row>
    <row r="31" spans="1:21" x14ac:dyDescent="0.25">
      <c r="A31" s="8"/>
      <c r="B31" s="9"/>
      <c r="C31" s="9"/>
      <c r="D31" s="9"/>
      <c r="E31" s="9"/>
      <c r="F31" s="9"/>
      <c r="G31" s="9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</row>
    <row r="32" spans="1:21" x14ac:dyDescent="0.25">
      <c r="A32" s="8"/>
      <c r="B32" s="9"/>
      <c r="C32" s="9"/>
      <c r="D32" s="9"/>
      <c r="E32" s="9"/>
      <c r="F32" s="9"/>
      <c r="G32" s="9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</row>
    <row r="33" spans="1:21" x14ac:dyDescent="0.25">
      <c r="A33" s="8"/>
      <c r="B33" s="9"/>
      <c r="C33" s="9"/>
      <c r="D33" s="9"/>
      <c r="E33" s="9"/>
      <c r="F33" s="9"/>
      <c r="G33" s="9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</row>
    <row r="34" spans="1:21" x14ac:dyDescent="0.25">
      <c r="A34" s="8"/>
      <c r="B34" s="9"/>
      <c r="C34" s="9"/>
      <c r="D34" s="9"/>
      <c r="E34" s="9"/>
      <c r="F34" s="9"/>
      <c r="G34" s="9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</row>
    <row r="35" spans="1:21" x14ac:dyDescent="0.25">
      <c r="A35" s="8"/>
      <c r="B35" s="9"/>
      <c r="C35" s="9"/>
      <c r="D35" s="9"/>
      <c r="E35" s="9"/>
      <c r="F35" s="9"/>
      <c r="G35" s="9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</row>
    <row r="36" spans="1:21" x14ac:dyDescent="0.25">
      <c r="A36" s="8"/>
      <c r="B36" s="9"/>
      <c r="C36" s="9"/>
      <c r="D36" s="9"/>
      <c r="E36" s="9"/>
      <c r="F36" s="9"/>
      <c r="G36" s="9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</row>
    <row r="37" spans="1:21" x14ac:dyDescent="0.25">
      <c r="A37" s="8"/>
      <c r="B37" s="9"/>
      <c r="C37" s="9"/>
      <c r="D37" s="9"/>
      <c r="E37" s="9"/>
      <c r="F37" s="9"/>
      <c r="G37" s="9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</row>
    <row r="38" spans="1:21" x14ac:dyDescent="0.25">
      <c r="A38" s="8"/>
      <c r="B38" s="9"/>
      <c r="C38" s="9"/>
      <c r="D38" s="9"/>
      <c r="E38" s="9"/>
      <c r="F38" s="9"/>
      <c r="G38" s="9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</row>
    <row r="39" spans="1:21" x14ac:dyDescent="0.25">
      <c r="A39" s="8"/>
      <c r="B39" s="9"/>
      <c r="C39" s="9"/>
      <c r="D39" s="9"/>
      <c r="E39" s="9"/>
      <c r="F39" s="9"/>
      <c r="G39" s="9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</row>
    <row r="40" spans="1:21" x14ac:dyDescent="0.25">
      <c r="A40" s="8"/>
      <c r="B40" s="9"/>
      <c r="C40" s="9"/>
      <c r="D40" s="9"/>
      <c r="E40" s="9"/>
      <c r="F40" s="9"/>
      <c r="G40" s="9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</row>
    <row r="41" spans="1:21" x14ac:dyDescent="0.25">
      <c r="A41" s="8"/>
      <c r="B41" s="9"/>
      <c r="C41" s="9"/>
      <c r="D41" s="9"/>
      <c r="E41" s="9"/>
      <c r="F41" s="9"/>
      <c r="G41" s="9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</row>
    <row r="42" spans="1:21" x14ac:dyDescent="0.25">
      <c r="A42" s="8"/>
      <c r="B42" s="9"/>
      <c r="C42" s="9"/>
      <c r="D42" s="9"/>
      <c r="E42" s="9"/>
      <c r="F42" s="9"/>
      <c r="G42" s="9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</row>
    <row r="43" spans="1:21" x14ac:dyDescent="0.25">
      <c r="A43" s="8"/>
      <c r="B43" s="9"/>
      <c r="C43" s="9"/>
      <c r="D43" s="9"/>
      <c r="E43" s="9"/>
      <c r="F43" s="9"/>
      <c r="G43" s="9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</row>
    <row r="44" spans="1:21" x14ac:dyDescent="0.25">
      <c r="A44" s="8"/>
      <c r="B44" s="9"/>
      <c r="C44" s="9"/>
      <c r="D44" s="9"/>
      <c r="E44" s="9"/>
      <c r="F44" s="9"/>
      <c r="G44" s="9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</row>
    <row r="45" spans="1:21" x14ac:dyDescent="0.25">
      <c r="A45" s="8"/>
      <c r="B45" s="9"/>
      <c r="C45" s="9"/>
      <c r="D45" s="9"/>
      <c r="E45" s="9"/>
      <c r="F45" s="9"/>
      <c r="G45" s="9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</row>
    <row r="46" spans="1:21" x14ac:dyDescent="0.25">
      <c r="A46" s="8"/>
      <c r="B46" s="9"/>
      <c r="C46" s="9"/>
      <c r="D46" s="9"/>
      <c r="E46" s="9"/>
      <c r="F46" s="9"/>
      <c r="G46" s="9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</row>
    <row r="47" spans="1:21" x14ac:dyDescent="0.25">
      <c r="A47" s="8"/>
      <c r="B47" s="9"/>
      <c r="C47" s="9"/>
      <c r="D47" s="9"/>
      <c r="E47" s="9"/>
      <c r="F47" s="9"/>
      <c r="G47" s="9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</row>
    <row r="48" spans="1:21" x14ac:dyDescent="0.25">
      <c r="A48" s="8"/>
      <c r="B48" s="9"/>
      <c r="C48" s="9"/>
      <c r="D48" s="9"/>
      <c r="E48" s="9"/>
      <c r="F48" s="9"/>
      <c r="G48" s="9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</row>
    <row r="49" spans="1:21" x14ac:dyDescent="0.25">
      <c r="A49" s="8"/>
      <c r="B49" s="9"/>
      <c r="C49" s="9"/>
      <c r="D49" s="9"/>
      <c r="E49" s="9"/>
      <c r="F49" s="9"/>
      <c r="G49" s="9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</row>
    <row r="50" spans="1:21" x14ac:dyDescent="0.25">
      <c r="A50" s="8"/>
      <c r="B50" s="9"/>
      <c r="C50" s="9"/>
      <c r="D50" s="9"/>
      <c r="E50" s="9"/>
      <c r="F50" s="9"/>
      <c r="G50" s="9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</row>
    <row r="51" spans="1:21" x14ac:dyDescent="0.25">
      <c r="A51" s="8"/>
      <c r="B51" s="9"/>
      <c r="C51" s="9"/>
      <c r="D51" s="9"/>
      <c r="E51" s="9"/>
      <c r="F51" s="9"/>
      <c r="G51" s="9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</row>
    <row r="52" spans="1:21" x14ac:dyDescent="0.25">
      <c r="A52" s="8"/>
      <c r="B52" s="9"/>
      <c r="C52" s="9"/>
      <c r="D52" s="9"/>
      <c r="E52" s="9"/>
      <c r="F52" s="9"/>
      <c r="G52" s="9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</row>
    <row r="53" spans="1:21" x14ac:dyDescent="0.25">
      <c r="A53" s="8"/>
      <c r="B53" s="9"/>
      <c r="C53" s="9"/>
      <c r="D53" s="9"/>
      <c r="E53" s="9"/>
      <c r="F53" s="9"/>
      <c r="G53" s="9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</row>
    <row r="54" spans="1:21" x14ac:dyDescent="0.25">
      <c r="A54" s="8"/>
      <c r="B54" s="9"/>
      <c r="C54" s="9"/>
      <c r="D54" s="9"/>
      <c r="E54" s="9"/>
      <c r="F54" s="9"/>
      <c r="G54" s="9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</row>
    <row r="55" spans="1:21" x14ac:dyDescent="0.25">
      <c r="A55" s="8"/>
      <c r="B55" s="9"/>
      <c r="C55" s="9"/>
      <c r="D55" s="9"/>
      <c r="E55" s="9"/>
      <c r="F55" s="9"/>
      <c r="G55" s="9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</row>
    <row r="56" spans="1:21" x14ac:dyDescent="0.25">
      <c r="A56" s="8"/>
      <c r="B56" s="9"/>
      <c r="C56" s="9"/>
      <c r="D56" s="9"/>
      <c r="E56" s="9"/>
      <c r="F56" s="9"/>
      <c r="G56" s="9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</row>
    <row r="57" spans="1:21" x14ac:dyDescent="0.25">
      <c r="A57" s="8"/>
      <c r="B57" s="9"/>
      <c r="C57" s="9"/>
      <c r="D57" s="9"/>
      <c r="E57" s="9"/>
      <c r="F57" s="9"/>
      <c r="G57" s="9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</row>
    <row r="58" spans="1:21" x14ac:dyDescent="0.25">
      <c r="A58" s="8"/>
      <c r="B58" s="9"/>
      <c r="C58" s="9"/>
      <c r="D58" s="9"/>
      <c r="E58" s="9"/>
      <c r="F58" s="9"/>
      <c r="G58" s="9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</row>
    <row r="59" spans="1:21" x14ac:dyDescent="0.25">
      <c r="A59" s="8"/>
      <c r="B59" s="9"/>
      <c r="C59" s="9"/>
      <c r="D59" s="9"/>
      <c r="E59" s="9"/>
      <c r="F59" s="9"/>
      <c r="G59" s="9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</row>
    <row r="60" spans="1:21" x14ac:dyDescent="0.25">
      <c r="A60" s="8"/>
      <c r="B60" s="9"/>
      <c r="C60" s="9"/>
      <c r="D60" s="9"/>
      <c r="E60" s="9"/>
      <c r="F60" s="9"/>
      <c r="G60" s="9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</row>
  </sheetData>
  <mergeCells count="1">
    <mergeCell ref="E2:G2"/>
  </mergeCells>
  <phoneticPr fontId="3" type="noConversion"/>
  <pageMargins left="0.7" right="0.7" top="0.75" bottom="0.75" header="0.3" footer="0.3"/>
  <pageSetup paperSize="9" orientation="portrait" horizontalDpi="360" verticalDpi="36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1F32EC-386D-468C-A53F-EAC7D4A84458}">
  <dimension ref="A1:U50"/>
  <sheetViews>
    <sheetView showGridLines="0" workbookViewId="0">
      <selection activeCell="D17" sqref="D17"/>
    </sheetView>
  </sheetViews>
  <sheetFormatPr defaultRowHeight="15" x14ac:dyDescent="0.25"/>
  <cols>
    <col min="2" max="2" width="13" style="1" customWidth="1"/>
    <col min="3" max="9" width="12.85546875" style="1" customWidth="1"/>
    <col min="10" max="11" width="12.85546875" customWidth="1"/>
  </cols>
  <sheetData>
    <row r="1" spans="1:21" x14ac:dyDescent="0.25">
      <c r="A1" s="8"/>
      <c r="B1" s="7"/>
      <c r="C1" s="7"/>
      <c r="D1" s="7"/>
      <c r="E1" s="7"/>
      <c r="F1" s="7"/>
      <c r="G1" s="7"/>
      <c r="H1" s="7"/>
      <c r="I1" s="7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8" x14ac:dyDescent="0.35">
      <c r="A2" s="8"/>
      <c r="B2" s="18"/>
      <c r="C2" s="54" t="s">
        <v>17</v>
      </c>
      <c r="D2" s="55"/>
      <c r="E2" s="56"/>
      <c r="F2" s="54" t="s">
        <v>18</v>
      </c>
      <c r="G2" s="55"/>
      <c r="H2" s="56"/>
      <c r="I2" s="54" t="s">
        <v>19</v>
      </c>
      <c r="J2" s="55"/>
      <c r="K2" s="56"/>
      <c r="L2" s="8"/>
      <c r="M2" s="8"/>
      <c r="N2" s="8"/>
      <c r="O2" s="8"/>
      <c r="P2" s="8"/>
      <c r="Q2" s="8"/>
      <c r="R2" s="8"/>
      <c r="S2" s="8"/>
      <c r="T2" s="8"/>
      <c r="U2" s="8"/>
    </row>
    <row r="3" spans="1:21" s="4" customFormat="1" ht="36" x14ac:dyDescent="0.25">
      <c r="A3" s="31"/>
      <c r="B3" s="19"/>
      <c r="C3" s="20" t="s">
        <v>32</v>
      </c>
      <c r="D3" s="21" t="s">
        <v>33</v>
      </c>
      <c r="E3" s="22" t="s">
        <v>34</v>
      </c>
      <c r="F3" s="20" t="s">
        <v>32</v>
      </c>
      <c r="G3" s="21" t="s">
        <v>33</v>
      </c>
      <c r="H3" s="22" t="s">
        <v>34</v>
      </c>
      <c r="I3" s="20" t="s">
        <v>32</v>
      </c>
      <c r="J3" s="21" t="s">
        <v>33</v>
      </c>
      <c r="K3" s="22" t="s">
        <v>34</v>
      </c>
      <c r="L3" s="31"/>
      <c r="M3" s="31"/>
      <c r="N3" s="31"/>
      <c r="O3" s="31"/>
      <c r="P3" s="31"/>
      <c r="Q3" s="31"/>
      <c r="R3" s="31"/>
      <c r="S3" s="31"/>
      <c r="T3" s="31"/>
      <c r="U3" s="31"/>
    </row>
    <row r="4" spans="1:21" ht="18" x14ac:dyDescent="0.35">
      <c r="A4" s="8"/>
      <c r="B4" s="18" t="s">
        <v>35</v>
      </c>
      <c r="C4" s="23">
        <v>30</v>
      </c>
      <c r="D4" s="24">
        <v>0</v>
      </c>
      <c r="E4" s="25">
        <f>SUM(C4:D4)</f>
        <v>30</v>
      </c>
      <c r="F4" s="23">
        <v>45</v>
      </c>
      <c r="G4" s="24">
        <v>0</v>
      </c>
      <c r="H4" s="25">
        <f>SUM(F4:G4)</f>
        <v>45</v>
      </c>
      <c r="I4" s="23">
        <v>60</v>
      </c>
      <c r="J4" s="24">
        <v>0</v>
      </c>
      <c r="K4" s="25">
        <f>SUM(I4:J4)</f>
        <v>60</v>
      </c>
      <c r="L4" s="8"/>
      <c r="M4" s="8"/>
      <c r="N4" s="8"/>
      <c r="O4" s="8"/>
      <c r="P4" s="8"/>
      <c r="Q4" s="8"/>
      <c r="R4" s="8"/>
      <c r="S4" s="8"/>
      <c r="T4" s="8"/>
      <c r="U4" s="8"/>
    </row>
    <row r="5" spans="1:21" ht="18" x14ac:dyDescent="0.35">
      <c r="A5" s="8"/>
      <c r="B5" s="26" t="s">
        <v>36</v>
      </c>
      <c r="C5" s="23">
        <v>5</v>
      </c>
      <c r="D5" s="24">
        <v>95</v>
      </c>
      <c r="E5" s="25">
        <f>SUM(C5:D5)</f>
        <v>100</v>
      </c>
      <c r="F5" s="23">
        <v>5</v>
      </c>
      <c r="G5" s="24">
        <v>95</v>
      </c>
      <c r="H5" s="25">
        <f>SUM(F5:G5)</f>
        <v>100</v>
      </c>
      <c r="I5" s="23">
        <v>180</v>
      </c>
      <c r="J5" s="24">
        <v>0</v>
      </c>
      <c r="K5" s="25">
        <f>SUM(I5:J5)</f>
        <v>180</v>
      </c>
      <c r="L5" s="8"/>
      <c r="M5" s="8"/>
      <c r="N5" s="8"/>
      <c r="O5" s="8"/>
      <c r="P5" s="8"/>
      <c r="Q5" s="8"/>
      <c r="R5" s="8"/>
      <c r="S5" s="8"/>
      <c r="T5" s="8"/>
      <c r="U5" s="8"/>
    </row>
    <row r="6" spans="1:21" ht="18" x14ac:dyDescent="0.35">
      <c r="A6" s="8"/>
      <c r="B6" s="26" t="s">
        <v>37</v>
      </c>
      <c r="C6" s="23">
        <v>60</v>
      </c>
      <c r="D6" s="24">
        <v>0</v>
      </c>
      <c r="E6" s="25">
        <f>SUM(C6:D6)</f>
        <v>60</v>
      </c>
      <c r="F6" s="23">
        <v>60</v>
      </c>
      <c r="G6" s="24">
        <v>0</v>
      </c>
      <c r="H6" s="25">
        <f>SUM(F6:G6)</f>
        <v>60</v>
      </c>
      <c r="I6" s="23">
        <v>120</v>
      </c>
      <c r="J6" s="24">
        <v>0</v>
      </c>
      <c r="K6" s="25">
        <f>SUM(I6:J6)</f>
        <v>120</v>
      </c>
      <c r="L6" s="8"/>
      <c r="M6" s="8"/>
      <c r="N6" s="8"/>
      <c r="O6" s="8"/>
      <c r="P6" s="8"/>
      <c r="Q6" s="8"/>
      <c r="R6" s="8"/>
      <c r="S6" s="8"/>
      <c r="T6" s="8"/>
      <c r="U6" s="8"/>
    </row>
    <row r="7" spans="1:21" ht="18" x14ac:dyDescent="0.35">
      <c r="A7" s="8"/>
      <c r="B7" s="27" t="s">
        <v>38</v>
      </c>
      <c r="C7" s="28">
        <v>15</v>
      </c>
      <c r="D7" s="29">
        <v>15</v>
      </c>
      <c r="E7" s="30">
        <f>SUM(C7:D7)</f>
        <v>30</v>
      </c>
      <c r="F7" s="28">
        <v>15</v>
      </c>
      <c r="G7" s="29">
        <v>15</v>
      </c>
      <c r="H7" s="30">
        <f>SUM(F7:G7)</f>
        <v>30</v>
      </c>
      <c r="I7" s="28">
        <v>60</v>
      </c>
      <c r="J7" s="29">
        <v>0</v>
      </c>
      <c r="K7" s="30">
        <f>SUM(I7:J7)</f>
        <v>60</v>
      </c>
      <c r="L7" s="8"/>
      <c r="M7" s="8"/>
      <c r="N7" s="8"/>
      <c r="O7" s="8"/>
      <c r="P7" s="8"/>
      <c r="Q7" s="8"/>
      <c r="R7" s="8"/>
      <c r="S7" s="8"/>
      <c r="T7" s="8"/>
      <c r="U7" s="8"/>
    </row>
    <row r="8" spans="1:21" ht="18" x14ac:dyDescent="0.35">
      <c r="A8" s="8"/>
      <c r="B8" s="32"/>
      <c r="C8" s="32"/>
      <c r="D8" s="32"/>
      <c r="E8" s="32"/>
      <c r="F8" s="32"/>
      <c r="G8" s="32"/>
      <c r="H8" s="32"/>
      <c r="I8" s="32"/>
      <c r="J8" s="33"/>
      <c r="K8" s="33"/>
      <c r="L8" s="8"/>
      <c r="M8" s="8"/>
      <c r="N8" s="8"/>
      <c r="O8" s="8"/>
      <c r="P8" s="8"/>
      <c r="Q8" s="8"/>
      <c r="R8" s="8"/>
      <c r="S8" s="8"/>
      <c r="T8" s="8"/>
      <c r="U8" s="8"/>
    </row>
    <row r="9" spans="1:21" ht="18" x14ac:dyDescent="0.35">
      <c r="A9" s="8"/>
      <c r="B9" s="36" t="s">
        <v>34</v>
      </c>
      <c r="C9" s="34"/>
      <c r="D9" s="34"/>
      <c r="E9" s="34">
        <f>SUM(E4:E7)</f>
        <v>220</v>
      </c>
      <c r="F9" s="34"/>
      <c r="G9" s="34"/>
      <c r="H9" s="34">
        <f>SUM(H4:H7)</f>
        <v>235</v>
      </c>
      <c r="I9" s="34"/>
      <c r="J9" s="35"/>
      <c r="K9" s="37">
        <f>SUM(K4:K7)</f>
        <v>420</v>
      </c>
      <c r="L9" s="8"/>
      <c r="M9" s="8"/>
      <c r="N9" s="8"/>
      <c r="O9" s="8"/>
      <c r="P9" s="8"/>
      <c r="Q9" s="8"/>
      <c r="R9" s="8"/>
      <c r="S9" s="8"/>
      <c r="T9" s="8"/>
      <c r="U9" s="8"/>
    </row>
    <row r="10" spans="1:21" x14ac:dyDescent="0.25">
      <c r="A10" s="8"/>
      <c r="B10" s="7"/>
      <c r="C10" s="7"/>
      <c r="D10" s="7"/>
      <c r="E10" s="7"/>
      <c r="F10" s="7"/>
      <c r="G10" s="7"/>
      <c r="H10" s="7"/>
      <c r="I10" s="7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</row>
    <row r="11" spans="1:21" x14ac:dyDescent="0.25">
      <c r="A11" s="8"/>
      <c r="B11" s="7"/>
      <c r="C11" s="7"/>
      <c r="D11" s="7"/>
      <c r="E11" s="7"/>
      <c r="F11" s="7"/>
      <c r="G11" s="7"/>
      <c r="H11" s="7"/>
      <c r="I11" s="7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</row>
    <row r="12" spans="1:21" x14ac:dyDescent="0.25">
      <c r="A12" s="8"/>
      <c r="B12" s="7"/>
      <c r="C12" s="7"/>
      <c r="D12" s="7"/>
      <c r="E12" s="7"/>
      <c r="F12" s="7"/>
      <c r="G12" s="7"/>
      <c r="H12" s="7"/>
      <c r="I12" s="7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</row>
    <row r="13" spans="1:21" x14ac:dyDescent="0.25">
      <c r="A13" s="8"/>
      <c r="B13" s="7"/>
      <c r="C13" s="7"/>
      <c r="D13" s="7"/>
      <c r="E13" s="7"/>
      <c r="F13" s="7"/>
      <c r="G13" s="7"/>
      <c r="H13" s="7"/>
      <c r="I13" s="7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</row>
    <row r="14" spans="1:21" x14ac:dyDescent="0.25">
      <c r="A14" s="8"/>
      <c r="B14" s="7"/>
      <c r="C14" s="7"/>
      <c r="D14" s="7"/>
      <c r="E14" s="7"/>
      <c r="F14" s="7"/>
      <c r="G14" s="7"/>
      <c r="H14" s="7"/>
      <c r="I14" s="7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</row>
    <row r="15" spans="1:21" x14ac:dyDescent="0.25">
      <c r="A15" s="8"/>
      <c r="B15" s="7"/>
      <c r="C15" s="7"/>
      <c r="D15" s="7"/>
      <c r="E15" s="7"/>
      <c r="F15" s="7"/>
      <c r="G15" s="7"/>
      <c r="H15" s="7"/>
      <c r="I15" s="7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</row>
    <row r="16" spans="1:21" x14ac:dyDescent="0.25">
      <c r="A16" s="8"/>
      <c r="B16" s="7"/>
      <c r="C16" s="7"/>
      <c r="D16" s="7"/>
      <c r="E16" s="7"/>
      <c r="F16" s="7"/>
      <c r="G16" s="7"/>
      <c r="H16" s="7"/>
      <c r="I16" s="7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</row>
    <row r="17" spans="1:21" x14ac:dyDescent="0.25">
      <c r="A17" s="8"/>
      <c r="B17" s="7"/>
      <c r="C17" s="7"/>
      <c r="D17" s="7"/>
      <c r="E17" s="7"/>
      <c r="F17" s="7"/>
      <c r="G17" s="7"/>
      <c r="H17" s="7"/>
      <c r="I17" s="7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</row>
    <row r="18" spans="1:21" x14ac:dyDescent="0.25">
      <c r="A18" s="8"/>
      <c r="B18" s="7"/>
      <c r="C18" s="7"/>
      <c r="D18" s="7"/>
      <c r="E18" s="7"/>
      <c r="F18" s="7"/>
      <c r="G18" s="7"/>
      <c r="H18" s="7"/>
      <c r="I18" s="7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</row>
    <row r="19" spans="1:21" x14ac:dyDescent="0.25">
      <c r="A19" s="8"/>
      <c r="B19" s="7"/>
      <c r="C19" s="7"/>
      <c r="D19" s="7"/>
      <c r="E19" s="7"/>
      <c r="F19" s="7"/>
      <c r="G19" s="7"/>
      <c r="H19" s="7"/>
      <c r="I19" s="7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</row>
    <row r="20" spans="1:21" x14ac:dyDescent="0.25">
      <c r="A20" s="8"/>
      <c r="B20" s="7"/>
      <c r="C20" s="7"/>
      <c r="D20" s="7"/>
      <c r="E20" s="7"/>
      <c r="F20" s="7"/>
      <c r="G20" s="7"/>
      <c r="H20" s="7"/>
      <c r="I20" s="7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</row>
    <row r="21" spans="1:21" x14ac:dyDescent="0.25">
      <c r="A21" s="8"/>
      <c r="B21" s="7"/>
      <c r="C21" s="7"/>
      <c r="D21" s="7"/>
      <c r="E21" s="7"/>
      <c r="F21" s="7"/>
      <c r="G21" s="7"/>
      <c r="H21" s="7"/>
      <c r="I21" s="7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</row>
    <row r="22" spans="1:21" x14ac:dyDescent="0.25">
      <c r="A22" s="8"/>
      <c r="B22" s="7"/>
      <c r="C22" s="7"/>
      <c r="D22" s="7"/>
      <c r="E22" s="7"/>
      <c r="F22" s="7"/>
      <c r="G22" s="7"/>
      <c r="H22" s="7"/>
      <c r="I22" s="7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</row>
    <row r="23" spans="1:21" x14ac:dyDescent="0.25">
      <c r="A23" s="8"/>
      <c r="B23" s="7"/>
      <c r="C23" s="7"/>
      <c r="D23" s="7"/>
      <c r="E23" s="7"/>
      <c r="F23" s="7"/>
      <c r="G23" s="7"/>
      <c r="H23" s="7"/>
      <c r="I23" s="7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</row>
    <row r="24" spans="1:21" x14ac:dyDescent="0.25">
      <c r="A24" s="8"/>
      <c r="B24" s="7"/>
      <c r="C24" s="7"/>
      <c r="D24" s="7"/>
      <c r="E24" s="7"/>
      <c r="F24" s="7"/>
      <c r="G24" s="7"/>
      <c r="H24" s="7"/>
      <c r="I24" s="7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</row>
    <row r="25" spans="1:21" x14ac:dyDescent="0.25">
      <c r="A25" s="8"/>
      <c r="B25" s="7"/>
      <c r="C25" s="7"/>
      <c r="D25" s="7"/>
      <c r="E25" s="7"/>
      <c r="F25" s="7"/>
      <c r="G25" s="7"/>
      <c r="H25" s="7"/>
      <c r="I25" s="7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</row>
    <row r="26" spans="1:21" x14ac:dyDescent="0.25">
      <c r="A26" s="8"/>
      <c r="B26" s="7"/>
      <c r="C26" s="7"/>
      <c r="D26" s="7"/>
      <c r="E26" s="7"/>
      <c r="F26" s="7"/>
      <c r="G26" s="7"/>
      <c r="H26" s="7"/>
      <c r="I26" s="7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</row>
    <row r="27" spans="1:21" x14ac:dyDescent="0.25">
      <c r="A27" s="8"/>
      <c r="B27" s="7"/>
      <c r="C27" s="7"/>
      <c r="D27" s="7"/>
      <c r="E27" s="7"/>
      <c r="F27" s="7"/>
      <c r="G27" s="7"/>
      <c r="H27" s="7"/>
      <c r="I27" s="7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</row>
    <row r="28" spans="1:21" x14ac:dyDescent="0.25">
      <c r="A28" s="8"/>
      <c r="B28" s="7"/>
      <c r="C28" s="7"/>
      <c r="D28" s="7"/>
      <c r="E28" s="7"/>
      <c r="F28" s="7"/>
      <c r="G28" s="7"/>
      <c r="H28" s="7"/>
      <c r="I28" s="7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</row>
    <row r="29" spans="1:21" x14ac:dyDescent="0.25">
      <c r="A29" s="8"/>
      <c r="B29" s="7"/>
      <c r="C29" s="7"/>
      <c r="D29" s="7"/>
      <c r="E29" s="7"/>
      <c r="F29" s="7"/>
      <c r="G29" s="7"/>
      <c r="H29" s="7"/>
      <c r="I29" s="7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</row>
    <row r="30" spans="1:21" x14ac:dyDescent="0.25">
      <c r="A30" s="8"/>
      <c r="B30" s="7"/>
      <c r="C30" s="7"/>
      <c r="D30" s="7"/>
      <c r="E30" s="7"/>
      <c r="F30" s="7"/>
      <c r="G30" s="7"/>
      <c r="H30" s="7"/>
      <c r="I30" s="7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</row>
    <row r="31" spans="1:21" x14ac:dyDescent="0.25">
      <c r="A31" s="8"/>
      <c r="B31" s="7"/>
      <c r="C31" s="7"/>
      <c r="D31" s="7"/>
      <c r="E31" s="7"/>
      <c r="F31" s="7"/>
      <c r="G31" s="7"/>
      <c r="H31" s="7"/>
      <c r="I31" s="7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</row>
    <row r="32" spans="1:21" x14ac:dyDescent="0.25">
      <c r="A32" s="8"/>
      <c r="B32" s="7"/>
      <c r="C32" s="7"/>
      <c r="D32" s="7"/>
      <c r="E32" s="7"/>
      <c r="F32" s="7"/>
      <c r="G32" s="7"/>
      <c r="H32" s="7"/>
      <c r="I32" s="7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</row>
    <row r="33" spans="1:21" x14ac:dyDescent="0.25">
      <c r="A33" s="8"/>
      <c r="B33" s="7"/>
      <c r="C33" s="7"/>
      <c r="D33" s="7"/>
      <c r="E33" s="7"/>
      <c r="F33" s="7"/>
      <c r="G33" s="7"/>
      <c r="H33" s="7"/>
      <c r="I33" s="7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</row>
    <row r="34" spans="1:21" x14ac:dyDescent="0.25">
      <c r="A34" s="8"/>
      <c r="B34" s="7"/>
      <c r="C34" s="7"/>
      <c r="D34" s="7"/>
      <c r="E34" s="7"/>
      <c r="F34" s="7"/>
      <c r="G34" s="7"/>
      <c r="H34" s="7"/>
      <c r="I34" s="7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</row>
    <row r="35" spans="1:21" x14ac:dyDescent="0.25">
      <c r="A35" s="8"/>
      <c r="B35" s="7"/>
      <c r="C35" s="7"/>
      <c r="D35" s="7"/>
      <c r="E35" s="7"/>
      <c r="F35" s="7"/>
      <c r="G35" s="7"/>
      <c r="H35" s="7"/>
      <c r="I35" s="7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</row>
    <row r="36" spans="1:21" x14ac:dyDescent="0.25">
      <c r="A36" s="8"/>
      <c r="B36" s="7"/>
      <c r="C36" s="7"/>
      <c r="D36" s="7"/>
      <c r="E36" s="7"/>
      <c r="F36" s="7"/>
      <c r="G36" s="7"/>
      <c r="H36" s="7"/>
      <c r="I36" s="7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</row>
    <row r="37" spans="1:21" x14ac:dyDescent="0.25">
      <c r="A37" s="8"/>
      <c r="B37" s="7"/>
      <c r="C37" s="7"/>
      <c r="D37" s="7"/>
      <c r="E37" s="7"/>
      <c r="F37" s="7"/>
      <c r="G37" s="7"/>
      <c r="H37" s="7"/>
      <c r="I37" s="7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</row>
    <row r="38" spans="1:21" x14ac:dyDescent="0.25">
      <c r="A38" s="8"/>
      <c r="B38" s="7"/>
      <c r="C38" s="7"/>
      <c r="D38" s="7"/>
      <c r="E38" s="7"/>
      <c r="F38" s="7"/>
      <c r="G38" s="7"/>
      <c r="H38" s="7"/>
      <c r="I38" s="7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</row>
    <row r="39" spans="1:21" x14ac:dyDescent="0.25">
      <c r="A39" s="8"/>
      <c r="B39" s="7"/>
      <c r="C39" s="7"/>
      <c r="D39" s="7"/>
      <c r="E39" s="7"/>
      <c r="F39" s="7"/>
      <c r="G39" s="7"/>
      <c r="H39" s="7"/>
      <c r="I39" s="7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</row>
    <row r="40" spans="1:21" x14ac:dyDescent="0.25">
      <c r="A40" s="8"/>
      <c r="B40" s="7"/>
      <c r="C40" s="7"/>
      <c r="D40" s="7"/>
      <c r="E40" s="7"/>
      <c r="F40" s="7"/>
      <c r="G40" s="7"/>
      <c r="H40" s="7"/>
      <c r="I40" s="7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</row>
    <row r="41" spans="1:21" x14ac:dyDescent="0.25">
      <c r="A41" s="8"/>
      <c r="B41" s="7"/>
      <c r="C41" s="7"/>
      <c r="D41" s="7"/>
      <c r="E41" s="7"/>
      <c r="F41" s="7"/>
      <c r="G41" s="7"/>
      <c r="H41" s="7"/>
      <c r="I41" s="7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</row>
    <row r="42" spans="1:21" x14ac:dyDescent="0.25">
      <c r="A42" s="8"/>
      <c r="B42" s="7"/>
      <c r="C42" s="7"/>
      <c r="D42" s="7"/>
      <c r="E42" s="7"/>
      <c r="F42" s="7"/>
      <c r="G42" s="7"/>
      <c r="H42" s="7"/>
      <c r="I42" s="7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</row>
    <row r="43" spans="1:21" x14ac:dyDescent="0.25">
      <c r="A43" s="8"/>
      <c r="B43" s="7"/>
      <c r="C43" s="7"/>
      <c r="D43" s="7"/>
      <c r="E43" s="7"/>
      <c r="F43" s="7"/>
      <c r="G43" s="7"/>
      <c r="H43" s="7"/>
      <c r="I43" s="7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</row>
    <row r="44" spans="1:21" x14ac:dyDescent="0.25">
      <c r="A44" s="8"/>
      <c r="B44" s="7"/>
      <c r="C44" s="7"/>
      <c r="D44" s="7"/>
      <c r="E44" s="7"/>
      <c r="F44" s="7"/>
      <c r="G44" s="7"/>
      <c r="H44" s="7"/>
      <c r="I44" s="7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</row>
    <row r="45" spans="1:21" x14ac:dyDescent="0.25">
      <c r="A45" s="8"/>
      <c r="B45" s="7"/>
      <c r="C45" s="7"/>
      <c r="D45" s="7"/>
      <c r="E45" s="7"/>
      <c r="F45" s="7"/>
      <c r="G45" s="7"/>
      <c r="H45" s="7"/>
      <c r="I45" s="7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</row>
    <row r="46" spans="1:21" x14ac:dyDescent="0.25">
      <c r="A46" s="8"/>
      <c r="B46" s="7"/>
      <c r="C46" s="7"/>
      <c r="D46" s="7"/>
      <c r="E46" s="7"/>
      <c r="F46" s="7"/>
      <c r="G46" s="7"/>
      <c r="H46" s="7"/>
      <c r="I46" s="7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</row>
    <row r="47" spans="1:21" x14ac:dyDescent="0.25">
      <c r="A47" s="8"/>
      <c r="B47" s="7"/>
      <c r="C47" s="7"/>
      <c r="D47" s="7"/>
      <c r="E47" s="7"/>
      <c r="F47" s="7"/>
      <c r="G47" s="7"/>
      <c r="H47" s="7"/>
      <c r="I47" s="7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</row>
    <row r="48" spans="1:21" x14ac:dyDescent="0.25">
      <c r="A48" s="8"/>
      <c r="B48" s="7"/>
      <c r="C48" s="7"/>
      <c r="D48" s="7"/>
      <c r="E48" s="7"/>
      <c r="F48" s="7"/>
      <c r="G48" s="7"/>
      <c r="H48" s="7"/>
      <c r="I48" s="7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</row>
    <row r="49" spans="1:21" x14ac:dyDescent="0.25">
      <c r="A49" s="8"/>
      <c r="B49" s="7"/>
      <c r="C49" s="7"/>
      <c r="D49" s="7"/>
      <c r="E49" s="7"/>
      <c r="F49" s="7"/>
      <c r="G49" s="7"/>
      <c r="H49" s="7"/>
      <c r="I49" s="7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</row>
    <row r="50" spans="1:21" x14ac:dyDescent="0.25">
      <c r="A50" s="8"/>
      <c r="B50" s="7"/>
      <c r="C50" s="7"/>
      <c r="D50" s="7"/>
      <c r="E50" s="7"/>
      <c r="F50" s="7"/>
      <c r="G50" s="7"/>
      <c r="H50" s="7"/>
      <c r="I50" s="7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</row>
  </sheetData>
  <mergeCells count="3">
    <mergeCell ref="F2:H2"/>
    <mergeCell ref="I2:K2"/>
    <mergeCell ref="C2:E2"/>
  </mergeCells>
  <pageMargins left="0.7" right="0.7" top="0.75" bottom="0.75" header="0.3" footer="0.3"/>
  <pageSetup paperSize="9" orientation="portrait" horizontalDpi="360" verticalDpi="36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E04FEE-F785-410B-8F7B-0096D7B1281E}">
  <dimension ref="A1:X50"/>
  <sheetViews>
    <sheetView showGridLines="0" workbookViewId="0">
      <selection activeCell="N13" sqref="N13"/>
    </sheetView>
  </sheetViews>
  <sheetFormatPr defaultColWidth="9.140625" defaultRowHeight="15" x14ac:dyDescent="0.25"/>
  <cols>
    <col min="1" max="1" width="9.140625" style="2"/>
    <col min="2" max="2" width="12.140625" style="2" customWidth="1"/>
    <col min="3" max="6" width="11.5703125" style="2" customWidth="1"/>
    <col min="7" max="7" width="4" style="2" customWidth="1"/>
    <col min="8" max="9" width="11.5703125" style="2" customWidth="1"/>
    <col min="10" max="10" width="10.28515625" style="2" customWidth="1"/>
    <col min="11" max="16384" width="9.140625" style="2"/>
  </cols>
  <sheetData>
    <row r="1" spans="1:24" x14ac:dyDescent="0.25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</row>
    <row r="2" spans="1:24" ht="18" x14ac:dyDescent="0.25">
      <c r="A2" s="40"/>
      <c r="B2" s="41" t="s">
        <v>3</v>
      </c>
      <c r="C2" s="41"/>
      <c r="D2" s="41">
        <v>2100</v>
      </c>
      <c r="E2" s="41" t="s">
        <v>4</v>
      </c>
      <c r="F2" s="41"/>
      <c r="G2" s="41"/>
      <c r="H2" s="41"/>
      <c r="I2" s="41"/>
      <c r="J2" s="41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</row>
    <row r="3" spans="1:24" ht="18" x14ac:dyDescent="0.25">
      <c r="A3" s="40"/>
      <c r="B3" s="42" t="s">
        <v>7</v>
      </c>
      <c r="C3" s="42" t="s">
        <v>12</v>
      </c>
      <c r="D3" s="41"/>
      <c r="E3" s="41"/>
      <c r="F3" s="41"/>
      <c r="G3" s="41"/>
      <c r="H3" s="41"/>
      <c r="I3" s="41"/>
      <c r="J3" s="41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</row>
    <row r="4" spans="1:24" ht="18" x14ac:dyDescent="0.25">
      <c r="A4" s="40"/>
      <c r="B4" s="43"/>
      <c r="C4" s="57" t="s">
        <v>2</v>
      </c>
      <c r="D4" s="57"/>
      <c r="E4" s="57"/>
      <c r="F4" s="57"/>
      <c r="G4" s="46"/>
      <c r="H4" s="57" t="s">
        <v>0</v>
      </c>
      <c r="I4" s="57"/>
      <c r="J4" s="57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</row>
    <row r="5" spans="1:24" ht="36" x14ac:dyDescent="0.25">
      <c r="A5" s="40"/>
      <c r="B5" s="45" t="s">
        <v>10</v>
      </c>
      <c r="C5" s="16" t="s">
        <v>8</v>
      </c>
      <c r="D5" s="45" t="s">
        <v>13</v>
      </c>
      <c r="E5" s="16" t="s">
        <v>9</v>
      </c>
      <c r="F5" s="16" t="s">
        <v>11</v>
      </c>
      <c r="G5" s="47"/>
      <c r="H5" s="16" t="s">
        <v>8</v>
      </c>
      <c r="I5" s="44" t="s">
        <v>6</v>
      </c>
      <c r="J5" s="44" t="s">
        <v>5</v>
      </c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</row>
    <row r="6" spans="1:24" ht="18" x14ac:dyDescent="0.25">
      <c r="A6" s="40"/>
      <c r="B6" s="45">
        <v>1</v>
      </c>
      <c r="C6" s="38">
        <f>('Capacity Plan Summary'!H4*Routing!$C$4)+('Capacity Plan Summary'!I4*Routing!$F$4)+('Capacity Plan Summary'!J4*Routing!$I$4)</f>
        <v>1140</v>
      </c>
      <c r="D6" s="38">
        <v>1</v>
      </c>
      <c r="E6" s="38">
        <f t="shared" ref="E6:E11" si="0">D6*$D$2</f>
        <v>2100</v>
      </c>
      <c r="F6" s="39">
        <f t="shared" ref="F6:F11" si="1">C6/E6</f>
        <v>0.54285714285714282</v>
      </c>
      <c r="G6" s="48"/>
      <c r="H6" s="38">
        <f>('Capacity Plan Summary'!H4*Routing!$D$4)+('Capacity Plan Summary'!I4*Routing!$G$4)+('Capacity Plan Summary'!J4*Routing!$J$4)</f>
        <v>0</v>
      </c>
      <c r="I6" s="38">
        <v>0</v>
      </c>
      <c r="J6" s="38">
        <f t="shared" ref="J6:J11" si="2">I6*$D$2</f>
        <v>0</v>
      </c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</row>
    <row r="7" spans="1:24" ht="18" x14ac:dyDescent="0.25">
      <c r="A7" s="40"/>
      <c r="B7" s="45">
        <v>2</v>
      </c>
      <c r="C7" s="38">
        <f>('Capacity Plan Summary'!H5*Routing!$C$4)+('Capacity Plan Summary'!I5*Routing!$F$4)+('Capacity Plan Summary'!J5*Routing!$I$4)</f>
        <v>915</v>
      </c>
      <c r="D7" s="38">
        <v>1</v>
      </c>
      <c r="E7" s="38">
        <f t="shared" si="0"/>
        <v>2100</v>
      </c>
      <c r="F7" s="39">
        <f t="shared" si="1"/>
        <v>0.43571428571428572</v>
      </c>
      <c r="G7" s="48"/>
      <c r="H7" s="38">
        <f>('Capacity Plan Summary'!H5*Routing!$D$4)+('Capacity Plan Summary'!I5*Routing!$G$4)+('Capacity Plan Summary'!J5*Routing!$J$4)</f>
        <v>0</v>
      </c>
      <c r="I7" s="38">
        <v>0</v>
      </c>
      <c r="J7" s="38">
        <f t="shared" si="2"/>
        <v>0</v>
      </c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</row>
    <row r="8" spans="1:24" ht="18" x14ac:dyDescent="0.25">
      <c r="A8" s="40"/>
      <c r="B8" s="45">
        <v>3</v>
      </c>
      <c r="C8" s="38">
        <f>('Capacity Plan Summary'!H6*Routing!$C$4)+('Capacity Plan Summary'!I6*Routing!$F$4)+('Capacity Plan Summary'!J6*Routing!$I$4)</f>
        <v>915</v>
      </c>
      <c r="D8" s="38">
        <v>1</v>
      </c>
      <c r="E8" s="38">
        <f t="shared" si="0"/>
        <v>2100</v>
      </c>
      <c r="F8" s="39">
        <f t="shared" si="1"/>
        <v>0.43571428571428572</v>
      </c>
      <c r="G8" s="48"/>
      <c r="H8" s="38">
        <f>('Capacity Plan Summary'!H6*Routing!$D$4)+('Capacity Plan Summary'!I6*Routing!$G$4)+('Capacity Plan Summary'!J6*Routing!$J$4)</f>
        <v>0</v>
      </c>
      <c r="I8" s="38">
        <v>0</v>
      </c>
      <c r="J8" s="38">
        <f t="shared" si="2"/>
        <v>0</v>
      </c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</row>
    <row r="9" spans="1:24" ht="18" x14ac:dyDescent="0.25">
      <c r="A9" s="40"/>
      <c r="B9" s="45">
        <v>4</v>
      </c>
      <c r="C9" s="38">
        <f>('Capacity Plan Summary'!H7*Routing!$C$4)+('Capacity Plan Summary'!I7*Routing!$F$4)+('Capacity Plan Summary'!J7*Routing!$I$4)</f>
        <v>990</v>
      </c>
      <c r="D9" s="38">
        <v>1</v>
      </c>
      <c r="E9" s="38">
        <f t="shared" si="0"/>
        <v>2100</v>
      </c>
      <c r="F9" s="39">
        <f t="shared" si="1"/>
        <v>0.47142857142857142</v>
      </c>
      <c r="G9" s="48"/>
      <c r="H9" s="38">
        <f>('Capacity Plan Summary'!H7*Routing!$D$4)+('Capacity Plan Summary'!I7*Routing!$G$4)+('Capacity Plan Summary'!J7*Routing!$J$4)</f>
        <v>0</v>
      </c>
      <c r="I9" s="38">
        <v>0</v>
      </c>
      <c r="J9" s="38">
        <f t="shared" si="2"/>
        <v>0</v>
      </c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</row>
    <row r="10" spans="1:24" ht="18" x14ac:dyDescent="0.25">
      <c r="A10" s="40"/>
      <c r="B10" s="45">
        <v>5</v>
      </c>
      <c r="C10" s="38">
        <f>('Capacity Plan Summary'!H8*Routing!$C$4)+('Capacity Plan Summary'!I8*Routing!$F$4)+('Capacity Plan Summary'!J8*Routing!$I$4)</f>
        <v>1680</v>
      </c>
      <c r="D10" s="38">
        <v>1</v>
      </c>
      <c r="E10" s="38">
        <f t="shared" si="0"/>
        <v>2100</v>
      </c>
      <c r="F10" s="39">
        <f t="shared" si="1"/>
        <v>0.8</v>
      </c>
      <c r="G10" s="48"/>
      <c r="H10" s="38">
        <f>('Capacity Plan Summary'!H8*Routing!$D$4)+('Capacity Plan Summary'!I8*Routing!$G$4)+('Capacity Plan Summary'!J8*Routing!$J$4)</f>
        <v>0</v>
      </c>
      <c r="I10" s="38">
        <v>0</v>
      </c>
      <c r="J10" s="38">
        <f t="shared" si="2"/>
        <v>0</v>
      </c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</row>
    <row r="11" spans="1:24" ht="18" x14ac:dyDescent="0.25">
      <c r="A11" s="40"/>
      <c r="B11" s="45">
        <v>6</v>
      </c>
      <c r="C11" s="38">
        <f>('Capacity Plan Summary'!H9*Routing!$C$4)+('Capacity Plan Summary'!I9*Routing!$F$4)+('Capacity Plan Summary'!J9*Routing!$I$4)</f>
        <v>2250</v>
      </c>
      <c r="D11" s="38">
        <v>1</v>
      </c>
      <c r="E11" s="38">
        <f t="shared" si="0"/>
        <v>2100</v>
      </c>
      <c r="F11" s="39">
        <f t="shared" si="1"/>
        <v>1.0714285714285714</v>
      </c>
      <c r="G11" s="48"/>
      <c r="H11" s="38">
        <f>('Capacity Plan Summary'!H9*Routing!$D$4)+('Capacity Plan Summary'!I9*Routing!$G$4)+('Capacity Plan Summary'!J9*Routing!$J$4)</f>
        <v>0</v>
      </c>
      <c r="I11" s="38">
        <v>0</v>
      </c>
      <c r="J11" s="38">
        <f t="shared" si="2"/>
        <v>0</v>
      </c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</row>
    <row r="12" spans="1:24" ht="18" x14ac:dyDescent="0.25">
      <c r="A12" s="40"/>
      <c r="B12" s="41"/>
      <c r="C12" s="41"/>
      <c r="D12" s="41"/>
      <c r="E12" s="41"/>
      <c r="F12" s="41"/>
      <c r="G12" s="41"/>
      <c r="H12" s="41"/>
      <c r="I12" s="41"/>
      <c r="J12" s="41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</row>
    <row r="13" spans="1:24" x14ac:dyDescent="0.25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</row>
    <row r="14" spans="1:24" x14ac:dyDescent="0.25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</row>
    <row r="15" spans="1:24" x14ac:dyDescent="0.25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</row>
    <row r="16" spans="1:24" x14ac:dyDescent="0.25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</row>
    <row r="17" spans="1:24" x14ac:dyDescent="0.25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</row>
    <row r="18" spans="1:24" x14ac:dyDescent="0.25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</row>
    <row r="19" spans="1:24" x14ac:dyDescent="0.25">
      <c r="A19" s="40"/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</row>
    <row r="20" spans="1:24" x14ac:dyDescent="0.25">
      <c r="A20" s="40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</row>
    <row r="21" spans="1:24" x14ac:dyDescent="0.25">
      <c r="A21" s="40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</row>
    <row r="22" spans="1:24" x14ac:dyDescent="0.25">
      <c r="A22" s="40"/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</row>
    <row r="23" spans="1:24" x14ac:dyDescent="0.25">
      <c r="A23" s="40"/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</row>
    <row r="24" spans="1:24" x14ac:dyDescent="0.25">
      <c r="A24" s="40"/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</row>
    <row r="25" spans="1:24" x14ac:dyDescent="0.25">
      <c r="A25" s="40"/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</row>
    <row r="26" spans="1:24" x14ac:dyDescent="0.25">
      <c r="A26" s="40"/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</row>
    <row r="27" spans="1:24" x14ac:dyDescent="0.25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</row>
    <row r="28" spans="1:24" x14ac:dyDescent="0.25">
      <c r="A28" s="40"/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</row>
    <row r="29" spans="1:24" x14ac:dyDescent="0.25">
      <c r="A29" s="40"/>
      <c r="B29" s="40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</row>
    <row r="30" spans="1:24" x14ac:dyDescent="0.25">
      <c r="A30" s="40"/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</row>
    <row r="31" spans="1:24" x14ac:dyDescent="0.25">
      <c r="A31" s="40"/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</row>
    <row r="32" spans="1:24" x14ac:dyDescent="0.25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</row>
    <row r="33" spans="1:24" x14ac:dyDescent="0.25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</row>
    <row r="34" spans="1:24" x14ac:dyDescent="0.25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</row>
    <row r="35" spans="1:24" x14ac:dyDescent="0.25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</row>
    <row r="36" spans="1:24" x14ac:dyDescent="0.25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</row>
    <row r="37" spans="1:24" x14ac:dyDescent="0.25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</row>
    <row r="38" spans="1:24" x14ac:dyDescent="0.25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</row>
    <row r="39" spans="1:24" x14ac:dyDescent="0.25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</row>
    <row r="40" spans="1:24" x14ac:dyDescent="0.25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</row>
    <row r="41" spans="1:24" x14ac:dyDescent="0.25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</row>
    <row r="42" spans="1:24" x14ac:dyDescent="0.25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</row>
    <row r="43" spans="1:24" x14ac:dyDescent="0.25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</row>
    <row r="44" spans="1:24" x14ac:dyDescent="0.25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</row>
    <row r="45" spans="1:24" x14ac:dyDescent="0.25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</row>
    <row r="46" spans="1:24" x14ac:dyDescent="0.25">
      <c r="A46" s="40"/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</row>
    <row r="47" spans="1:24" x14ac:dyDescent="0.25">
      <c r="A47" s="40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</row>
    <row r="48" spans="1:24" x14ac:dyDescent="0.25">
      <c r="A48" s="40"/>
      <c r="B48" s="40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</row>
    <row r="49" spans="1:24" x14ac:dyDescent="0.25">
      <c r="A49" s="40"/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</row>
    <row r="50" spans="1:24" x14ac:dyDescent="0.25">
      <c r="A50" s="40"/>
      <c r="B50" s="40"/>
      <c r="C50" s="40"/>
      <c r="D50" s="40"/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</row>
  </sheetData>
  <mergeCells count="2">
    <mergeCell ref="C4:F4"/>
    <mergeCell ref="H4:J4"/>
  </mergeCells>
  <conditionalFormatting sqref="F6:F11">
    <cfRule type="cellIs" dxfId="13" priority="1" operator="lessThan">
      <formula>1</formula>
    </cfRule>
    <cfRule type="cellIs" dxfId="12" priority="2" operator="greaterThan">
      <formula>1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9A1719-1297-4A22-BA28-DD0BA4120FAD}">
  <dimension ref="A1:Z50"/>
  <sheetViews>
    <sheetView showGridLines="0" workbookViewId="0">
      <selection activeCell="I18" sqref="I18"/>
    </sheetView>
  </sheetViews>
  <sheetFormatPr defaultColWidth="9.140625" defaultRowHeight="15" x14ac:dyDescent="0.25"/>
  <cols>
    <col min="1" max="1" width="9.140625" style="2"/>
    <col min="2" max="2" width="12.140625" style="2" customWidth="1"/>
    <col min="3" max="6" width="11.5703125" style="2" customWidth="1"/>
    <col min="7" max="7" width="4" style="2" customWidth="1"/>
    <col min="8" max="10" width="14" style="2" customWidth="1"/>
    <col min="11" max="11" width="12.42578125" style="2" customWidth="1"/>
    <col min="12" max="16384" width="9.140625" style="2"/>
  </cols>
  <sheetData>
    <row r="1" spans="1:26" x14ac:dyDescent="0.25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</row>
    <row r="2" spans="1:26" ht="18" x14ac:dyDescent="0.25">
      <c r="A2" s="40"/>
      <c r="B2" s="41" t="s">
        <v>3</v>
      </c>
      <c r="C2" s="41"/>
      <c r="D2" s="41">
        <v>2100</v>
      </c>
      <c r="E2" s="41" t="s">
        <v>4</v>
      </c>
      <c r="F2" s="41"/>
      <c r="G2" s="41"/>
      <c r="H2" s="41"/>
      <c r="I2" s="41"/>
      <c r="J2" s="41"/>
      <c r="K2" s="41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</row>
    <row r="3" spans="1:26" ht="18" x14ac:dyDescent="0.25">
      <c r="A3" s="40"/>
      <c r="B3" s="42" t="s">
        <v>7</v>
      </c>
      <c r="C3" s="42" t="s">
        <v>14</v>
      </c>
      <c r="D3" s="41"/>
      <c r="E3" s="41"/>
      <c r="F3" s="41"/>
      <c r="G3" s="41"/>
      <c r="H3" s="41"/>
      <c r="I3" s="41"/>
      <c r="J3" s="41"/>
      <c r="K3" s="41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</row>
    <row r="4" spans="1:26" ht="18" x14ac:dyDescent="0.25">
      <c r="A4" s="40"/>
      <c r="B4" s="43"/>
      <c r="C4" s="57" t="s">
        <v>2</v>
      </c>
      <c r="D4" s="57"/>
      <c r="E4" s="57"/>
      <c r="F4" s="57"/>
      <c r="G4" s="46"/>
      <c r="H4" s="57" t="s">
        <v>0</v>
      </c>
      <c r="I4" s="57"/>
      <c r="J4" s="57"/>
      <c r="K4" s="57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</row>
    <row r="5" spans="1:26" ht="36" x14ac:dyDescent="0.25">
      <c r="A5" s="40"/>
      <c r="B5" s="45" t="s">
        <v>10</v>
      </c>
      <c r="C5" s="16" t="s">
        <v>8</v>
      </c>
      <c r="D5" s="45" t="s">
        <v>13</v>
      </c>
      <c r="E5" s="16" t="s">
        <v>9</v>
      </c>
      <c r="F5" s="16" t="s">
        <v>11</v>
      </c>
      <c r="G5" s="47"/>
      <c r="H5" s="16" t="s">
        <v>8</v>
      </c>
      <c r="I5" s="44" t="s">
        <v>15</v>
      </c>
      <c r="J5" s="44" t="s">
        <v>9</v>
      </c>
      <c r="K5" s="16" t="s">
        <v>11</v>
      </c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</row>
    <row r="6" spans="1:26" ht="18" x14ac:dyDescent="0.25">
      <c r="A6" s="40"/>
      <c r="B6" s="45">
        <v>1</v>
      </c>
      <c r="C6" s="38">
        <f>('Capacity Plan Summary'!H4*Routing!$C$5)+('Capacity Plan Summary'!I4*Routing!$F$5)+('Capacity Plan Summary'!J4*Routing!$I$5)</f>
        <v>1875</v>
      </c>
      <c r="D6" s="38">
        <v>1</v>
      </c>
      <c r="E6" s="38">
        <f t="shared" ref="E6:E11" si="0">D6*$D$2</f>
        <v>2100</v>
      </c>
      <c r="F6" s="39">
        <f t="shared" ref="F6:F11" si="1">C6/E6</f>
        <v>0.8928571428571429</v>
      </c>
      <c r="G6" s="48"/>
      <c r="H6" s="38">
        <f>('Capacity Plan Summary'!H4*Routing!$D$5)+('Capacity Plan Summary'!I4*Routing!$G$5)+('Capacity Plan Summary'!J4*Routing!$J$5)</f>
        <v>1425</v>
      </c>
      <c r="I6" s="38">
        <v>1</v>
      </c>
      <c r="J6" s="38">
        <f t="shared" ref="J6:J11" si="2">I6*$D$2</f>
        <v>2100</v>
      </c>
      <c r="K6" s="39">
        <f t="shared" ref="K6:K11" si="3">H6/J6</f>
        <v>0.6785714285714286</v>
      </c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</row>
    <row r="7" spans="1:26" ht="18" x14ac:dyDescent="0.25">
      <c r="A7" s="40"/>
      <c r="B7" s="45">
        <v>2</v>
      </c>
      <c r="C7" s="38">
        <f>('Capacity Plan Summary'!H5*Routing!$C$5)+('Capacity Plan Summary'!I5*Routing!$F$5)+('Capacity Plan Summary'!J5*Routing!$I$5)</f>
        <v>1160</v>
      </c>
      <c r="D7" s="38">
        <v>1</v>
      </c>
      <c r="E7" s="38">
        <f t="shared" si="0"/>
        <v>2100</v>
      </c>
      <c r="F7" s="39">
        <f t="shared" si="1"/>
        <v>0.55238095238095242</v>
      </c>
      <c r="G7" s="48"/>
      <c r="H7" s="38">
        <f>('Capacity Plan Summary'!H5*Routing!$D$5)+('Capacity Plan Summary'!I5*Routing!$G$5)+('Capacity Plan Summary'!J5*Routing!$J$5)</f>
        <v>1520</v>
      </c>
      <c r="I7" s="38">
        <v>1</v>
      </c>
      <c r="J7" s="38">
        <f t="shared" si="2"/>
        <v>2100</v>
      </c>
      <c r="K7" s="39">
        <f t="shared" si="3"/>
        <v>0.72380952380952379</v>
      </c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</row>
    <row r="8" spans="1:26" ht="18" x14ac:dyDescent="0.25">
      <c r="A8" s="40"/>
      <c r="B8" s="45">
        <v>3</v>
      </c>
      <c r="C8" s="38">
        <f>('Capacity Plan Summary'!H6*Routing!$C$5)+('Capacity Plan Summary'!I6*Routing!$F$5)+('Capacity Plan Summary'!J6*Routing!$I$5)</f>
        <v>985</v>
      </c>
      <c r="D8" s="38">
        <v>1</v>
      </c>
      <c r="E8" s="38">
        <f t="shared" si="0"/>
        <v>2100</v>
      </c>
      <c r="F8" s="39">
        <f t="shared" si="1"/>
        <v>0.46904761904761905</v>
      </c>
      <c r="G8" s="48"/>
      <c r="H8" s="38">
        <f>('Capacity Plan Summary'!H6*Routing!$D$5)+('Capacity Plan Summary'!I6*Routing!$G$5)+('Capacity Plan Summary'!J6*Routing!$J$5)</f>
        <v>1615</v>
      </c>
      <c r="I8" s="38">
        <v>1</v>
      </c>
      <c r="J8" s="38">
        <f t="shared" si="2"/>
        <v>2100</v>
      </c>
      <c r="K8" s="39">
        <f t="shared" si="3"/>
        <v>0.76904761904761909</v>
      </c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</row>
    <row r="9" spans="1:26" ht="18" x14ac:dyDescent="0.25">
      <c r="A9" s="40"/>
      <c r="B9" s="45">
        <v>4</v>
      </c>
      <c r="C9" s="38">
        <f>('Capacity Plan Summary'!H7*Routing!$C$5)+('Capacity Plan Summary'!I7*Routing!$F$5)+('Capacity Plan Summary'!J7*Routing!$I$5)</f>
        <v>1010</v>
      </c>
      <c r="D9" s="38">
        <v>1</v>
      </c>
      <c r="E9" s="38">
        <f t="shared" si="0"/>
        <v>2100</v>
      </c>
      <c r="F9" s="39">
        <f t="shared" si="1"/>
        <v>0.48095238095238096</v>
      </c>
      <c r="G9" s="48"/>
      <c r="H9" s="38">
        <f>('Capacity Plan Summary'!H7*Routing!$D$5)+('Capacity Plan Summary'!I7*Routing!$G$5)+('Capacity Plan Summary'!J7*Routing!$J$5)</f>
        <v>2090</v>
      </c>
      <c r="I9" s="38">
        <v>1</v>
      </c>
      <c r="J9" s="38">
        <f t="shared" si="2"/>
        <v>2100</v>
      </c>
      <c r="K9" s="39">
        <f t="shared" si="3"/>
        <v>0.99523809523809526</v>
      </c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</row>
    <row r="10" spans="1:26" ht="18" x14ac:dyDescent="0.25">
      <c r="A10" s="40"/>
      <c r="B10" s="45">
        <v>5</v>
      </c>
      <c r="C10" s="38">
        <f>('Capacity Plan Summary'!H8*Routing!$C$5)+('Capacity Plan Summary'!I8*Routing!$F$5)+('Capacity Plan Summary'!J8*Routing!$I$5)</f>
        <v>3655</v>
      </c>
      <c r="D10" s="38">
        <v>1</v>
      </c>
      <c r="E10" s="38">
        <f t="shared" si="0"/>
        <v>2100</v>
      </c>
      <c r="F10" s="39">
        <f t="shared" si="1"/>
        <v>1.7404761904761905</v>
      </c>
      <c r="G10" s="48"/>
      <c r="H10" s="38">
        <f>('Capacity Plan Summary'!H8*Routing!$D$5)+('Capacity Plan Summary'!I8*Routing!$G$5)+('Capacity Plan Summary'!J8*Routing!$J$5)</f>
        <v>1045</v>
      </c>
      <c r="I10" s="38">
        <v>1</v>
      </c>
      <c r="J10" s="38">
        <f t="shared" si="2"/>
        <v>2100</v>
      </c>
      <c r="K10" s="39">
        <f t="shared" si="3"/>
        <v>0.49761904761904763</v>
      </c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</row>
    <row r="11" spans="1:26" ht="18" x14ac:dyDescent="0.25">
      <c r="A11" s="40"/>
      <c r="B11" s="45">
        <v>6</v>
      </c>
      <c r="C11" s="38">
        <f>('Capacity Plan Summary'!H9*Routing!$C$5)+('Capacity Plan Summary'!I9*Routing!$F$5)+('Capacity Plan Summary'!J9*Routing!$I$5)</f>
        <v>2000</v>
      </c>
      <c r="D11" s="38">
        <v>1</v>
      </c>
      <c r="E11" s="38">
        <f t="shared" si="0"/>
        <v>2100</v>
      </c>
      <c r="F11" s="39">
        <f t="shared" si="1"/>
        <v>0.95238095238095233</v>
      </c>
      <c r="G11" s="48"/>
      <c r="H11" s="38">
        <f>('Capacity Plan Summary'!H9*Routing!$D$5)+('Capacity Plan Summary'!I9*Routing!$G$5)+('Capacity Plan Summary'!J9*Routing!$J$5)</f>
        <v>3800</v>
      </c>
      <c r="I11" s="38">
        <v>1</v>
      </c>
      <c r="J11" s="38">
        <f t="shared" si="2"/>
        <v>2100</v>
      </c>
      <c r="K11" s="39">
        <f t="shared" si="3"/>
        <v>1.8095238095238095</v>
      </c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</row>
    <row r="12" spans="1:26" x14ac:dyDescent="0.25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</row>
    <row r="13" spans="1:26" x14ac:dyDescent="0.25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</row>
    <row r="14" spans="1:26" x14ac:dyDescent="0.25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</row>
    <row r="15" spans="1:26" x14ac:dyDescent="0.25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</row>
    <row r="16" spans="1:26" x14ac:dyDescent="0.25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</row>
    <row r="17" spans="1:26" x14ac:dyDescent="0.25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</row>
    <row r="18" spans="1:26" x14ac:dyDescent="0.25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</row>
    <row r="19" spans="1:26" x14ac:dyDescent="0.25">
      <c r="A19" s="40"/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</row>
    <row r="20" spans="1:26" x14ac:dyDescent="0.25">
      <c r="A20" s="40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</row>
    <row r="21" spans="1:26" x14ac:dyDescent="0.25">
      <c r="A21" s="40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</row>
    <row r="22" spans="1:26" x14ac:dyDescent="0.25">
      <c r="A22" s="40"/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</row>
    <row r="23" spans="1:26" x14ac:dyDescent="0.25">
      <c r="A23" s="40"/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</row>
    <row r="24" spans="1:26" x14ac:dyDescent="0.25">
      <c r="A24" s="40"/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</row>
    <row r="25" spans="1:26" x14ac:dyDescent="0.25">
      <c r="A25" s="40"/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</row>
    <row r="26" spans="1:26" x14ac:dyDescent="0.25">
      <c r="A26" s="40"/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</row>
    <row r="27" spans="1:26" x14ac:dyDescent="0.25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</row>
    <row r="28" spans="1:26" x14ac:dyDescent="0.25">
      <c r="A28" s="40"/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</row>
    <row r="29" spans="1:26" x14ac:dyDescent="0.25">
      <c r="A29" s="40"/>
      <c r="B29" s="40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</row>
    <row r="30" spans="1:26" x14ac:dyDescent="0.25">
      <c r="A30" s="40"/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</row>
    <row r="31" spans="1:26" x14ac:dyDescent="0.25">
      <c r="A31" s="40"/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</row>
    <row r="32" spans="1:26" x14ac:dyDescent="0.25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</row>
    <row r="33" spans="1:26" x14ac:dyDescent="0.25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</row>
    <row r="34" spans="1:26" x14ac:dyDescent="0.25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</row>
    <row r="35" spans="1:26" x14ac:dyDescent="0.25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</row>
    <row r="36" spans="1:26" x14ac:dyDescent="0.25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</row>
    <row r="37" spans="1:26" x14ac:dyDescent="0.25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</row>
    <row r="38" spans="1:26" x14ac:dyDescent="0.25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</row>
    <row r="39" spans="1:26" x14ac:dyDescent="0.25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</row>
    <row r="40" spans="1:26" x14ac:dyDescent="0.25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</row>
    <row r="41" spans="1:26" x14ac:dyDescent="0.25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</row>
    <row r="42" spans="1:26" x14ac:dyDescent="0.25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</row>
    <row r="43" spans="1:26" x14ac:dyDescent="0.25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</row>
    <row r="44" spans="1:26" x14ac:dyDescent="0.25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</row>
    <row r="45" spans="1:26" x14ac:dyDescent="0.25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</row>
    <row r="46" spans="1:26" x14ac:dyDescent="0.25">
      <c r="A46" s="40"/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</row>
    <row r="47" spans="1:26" x14ac:dyDescent="0.25">
      <c r="A47" s="40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</row>
    <row r="48" spans="1:26" x14ac:dyDescent="0.25">
      <c r="A48" s="40"/>
      <c r="B48" s="40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</row>
    <row r="49" spans="1:26" x14ac:dyDescent="0.25">
      <c r="A49" s="40"/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</row>
    <row r="50" spans="1:26" x14ac:dyDescent="0.25">
      <c r="A50" s="40"/>
      <c r="B50" s="40"/>
      <c r="C50" s="40"/>
      <c r="D50" s="40"/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</row>
  </sheetData>
  <mergeCells count="2">
    <mergeCell ref="C4:F4"/>
    <mergeCell ref="H4:K4"/>
  </mergeCells>
  <conditionalFormatting sqref="F6:F11">
    <cfRule type="cellIs" dxfId="11" priority="3" operator="lessThan">
      <formula>1</formula>
    </cfRule>
    <cfRule type="cellIs" dxfId="10" priority="4" operator="greaterThan">
      <formula>1</formula>
    </cfRule>
  </conditionalFormatting>
  <conditionalFormatting sqref="K6:K11">
    <cfRule type="cellIs" dxfId="9" priority="1" operator="lessThan">
      <formula>1</formula>
    </cfRule>
    <cfRule type="cellIs" dxfId="8" priority="2" operator="greaterThan">
      <formula>1</formula>
    </cfRule>
  </conditionalFormatting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3BA659-9E97-4259-A8CB-198512B8D613}">
  <dimension ref="A1:Z50"/>
  <sheetViews>
    <sheetView showGridLines="0" workbookViewId="0">
      <selection activeCell="AB45" sqref="AB45"/>
    </sheetView>
  </sheetViews>
  <sheetFormatPr defaultColWidth="9.140625" defaultRowHeight="15" x14ac:dyDescent="0.25"/>
  <cols>
    <col min="1" max="1" width="9.140625" style="2"/>
    <col min="2" max="2" width="12.140625" style="2" customWidth="1"/>
    <col min="3" max="6" width="11.5703125" style="2" customWidth="1"/>
    <col min="7" max="7" width="4" style="2" customWidth="1"/>
    <col min="8" max="10" width="14" style="2" customWidth="1"/>
    <col min="11" max="11" width="12.42578125" style="2" customWidth="1"/>
    <col min="12" max="16384" width="9.140625" style="2"/>
  </cols>
  <sheetData>
    <row r="1" spans="1:26" x14ac:dyDescent="0.25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</row>
    <row r="2" spans="1:26" ht="18" x14ac:dyDescent="0.25">
      <c r="A2" s="40"/>
      <c r="B2" s="41" t="s">
        <v>3</v>
      </c>
      <c r="C2" s="41"/>
      <c r="D2" s="41">
        <v>2100</v>
      </c>
      <c r="E2" s="41" t="s">
        <v>4</v>
      </c>
      <c r="F2" s="41"/>
      <c r="G2" s="41"/>
      <c r="H2" s="41"/>
      <c r="I2" s="41"/>
      <c r="J2" s="41"/>
      <c r="K2" s="41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</row>
    <row r="3" spans="1:26" ht="18" x14ac:dyDescent="0.25">
      <c r="A3" s="40"/>
      <c r="B3" s="42" t="s">
        <v>7</v>
      </c>
      <c r="C3" s="42" t="s">
        <v>24</v>
      </c>
      <c r="D3" s="41"/>
      <c r="E3" s="41"/>
      <c r="F3" s="41"/>
      <c r="G3" s="41"/>
      <c r="H3" s="41"/>
      <c r="I3" s="41"/>
      <c r="J3" s="41"/>
      <c r="K3" s="41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</row>
    <row r="4" spans="1:26" ht="18" x14ac:dyDescent="0.25">
      <c r="A4" s="40"/>
      <c r="B4" s="43"/>
      <c r="C4" s="57" t="s">
        <v>2</v>
      </c>
      <c r="D4" s="57"/>
      <c r="E4" s="57"/>
      <c r="F4" s="57"/>
      <c r="G4" s="46"/>
      <c r="H4" s="57" t="s">
        <v>0</v>
      </c>
      <c r="I4" s="57"/>
      <c r="J4" s="57"/>
      <c r="K4" s="57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</row>
    <row r="5" spans="1:26" ht="36" x14ac:dyDescent="0.25">
      <c r="A5" s="40"/>
      <c r="B5" s="45" t="s">
        <v>10</v>
      </c>
      <c r="C5" s="16" t="s">
        <v>8</v>
      </c>
      <c r="D5" s="45" t="s">
        <v>13</v>
      </c>
      <c r="E5" s="16" t="s">
        <v>9</v>
      </c>
      <c r="F5" s="16" t="s">
        <v>11</v>
      </c>
      <c r="G5" s="47"/>
      <c r="H5" s="16" t="s">
        <v>8</v>
      </c>
      <c r="I5" s="44" t="s">
        <v>15</v>
      </c>
      <c r="J5" s="44" t="s">
        <v>9</v>
      </c>
      <c r="K5" s="16" t="s">
        <v>11</v>
      </c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</row>
    <row r="6" spans="1:26" ht="18" x14ac:dyDescent="0.25">
      <c r="A6" s="40"/>
      <c r="B6" s="45">
        <v>1</v>
      </c>
      <c r="C6" s="38">
        <f>('Capacity Plan Summary'!H4*Routing!$C$6)+('Capacity Plan Summary'!I4*Routing!$F$6)+('Capacity Plan Summary'!J4*Routing!$I$6)</f>
        <v>2100</v>
      </c>
      <c r="D6" s="38">
        <v>1</v>
      </c>
      <c r="E6" s="38">
        <f t="shared" ref="E6:E11" si="0">D6*$D$2</f>
        <v>2100</v>
      </c>
      <c r="F6" s="39">
        <f t="shared" ref="F6:F11" si="1">C6/E6</f>
        <v>1</v>
      </c>
      <c r="G6" s="48"/>
      <c r="H6" s="38">
        <f>('Capacity Plan Summary'!H4*Routing!$D$6)+('Capacity Plan Summary'!I4*Routing!$G$6)+('Capacity Plan Summary'!J4*Routing!$J$6)</f>
        <v>0</v>
      </c>
      <c r="I6" s="38">
        <v>1</v>
      </c>
      <c r="J6" s="38">
        <f t="shared" ref="J6:J11" si="2">I6*$D$2</f>
        <v>2100</v>
      </c>
      <c r="K6" s="39">
        <f t="shared" ref="K6:K11" si="3">H6/J6</f>
        <v>0</v>
      </c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</row>
    <row r="7" spans="1:26" ht="18" x14ac:dyDescent="0.25">
      <c r="A7" s="40"/>
      <c r="B7" s="45">
        <v>2</v>
      </c>
      <c r="C7" s="38">
        <f>('Capacity Plan Summary'!H5*Routing!$C$6)+('Capacity Plan Summary'!I5*Routing!$F$6)+('Capacity Plan Summary'!J5*Routing!$I$6)</f>
        <v>1680</v>
      </c>
      <c r="D7" s="38">
        <v>1</v>
      </c>
      <c r="E7" s="38">
        <f t="shared" si="0"/>
        <v>2100</v>
      </c>
      <c r="F7" s="39">
        <f t="shared" si="1"/>
        <v>0.8</v>
      </c>
      <c r="G7" s="48"/>
      <c r="H7" s="38">
        <f>('Capacity Plan Summary'!H5*Routing!$D$6)+('Capacity Plan Summary'!I5*Routing!$G$6)+('Capacity Plan Summary'!J5*Routing!$J$6)</f>
        <v>0</v>
      </c>
      <c r="I7" s="38">
        <v>1</v>
      </c>
      <c r="J7" s="38">
        <f t="shared" si="2"/>
        <v>2100</v>
      </c>
      <c r="K7" s="39">
        <f t="shared" si="3"/>
        <v>0</v>
      </c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</row>
    <row r="8" spans="1:26" ht="18" x14ac:dyDescent="0.25">
      <c r="A8" s="40"/>
      <c r="B8" s="45">
        <v>3</v>
      </c>
      <c r="C8" s="38">
        <f>('Capacity Plan Summary'!H6*Routing!$C$6)+('Capacity Plan Summary'!I6*Routing!$F$6)+('Capacity Plan Summary'!J6*Routing!$I$6)</f>
        <v>1620</v>
      </c>
      <c r="D8" s="38">
        <v>1</v>
      </c>
      <c r="E8" s="38">
        <f t="shared" si="0"/>
        <v>2100</v>
      </c>
      <c r="F8" s="39">
        <f t="shared" si="1"/>
        <v>0.77142857142857146</v>
      </c>
      <c r="G8" s="48"/>
      <c r="H8" s="38">
        <f>('Capacity Plan Summary'!H6*Routing!$D$6)+('Capacity Plan Summary'!I6*Routing!$G$6)+('Capacity Plan Summary'!J6*Routing!$J$6)</f>
        <v>0</v>
      </c>
      <c r="I8" s="38">
        <v>1</v>
      </c>
      <c r="J8" s="38">
        <f t="shared" si="2"/>
        <v>2100</v>
      </c>
      <c r="K8" s="39">
        <f t="shared" si="3"/>
        <v>0</v>
      </c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</row>
    <row r="9" spans="1:26" ht="18" x14ac:dyDescent="0.25">
      <c r="A9" s="40"/>
      <c r="B9" s="45">
        <v>4</v>
      </c>
      <c r="C9" s="38">
        <f>('Capacity Plan Summary'!H7*Routing!$C$6)+('Capacity Plan Summary'!I7*Routing!$F$6)+('Capacity Plan Summary'!J7*Routing!$I$6)</f>
        <v>1920</v>
      </c>
      <c r="D9" s="38">
        <v>1</v>
      </c>
      <c r="E9" s="38">
        <f t="shared" si="0"/>
        <v>2100</v>
      </c>
      <c r="F9" s="39">
        <f t="shared" si="1"/>
        <v>0.91428571428571426</v>
      </c>
      <c r="G9" s="48"/>
      <c r="H9" s="38">
        <f>('Capacity Plan Summary'!H7*Routing!$D$6)+('Capacity Plan Summary'!I7*Routing!$G$6)+('Capacity Plan Summary'!J7*Routing!$J$6)</f>
        <v>0</v>
      </c>
      <c r="I9" s="38">
        <v>1</v>
      </c>
      <c r="J9" s="38">
        <f t="shared" si="2"/>
        <v>2100</v>
      </c>
      <c r="K9" s="39">
        <f t="shared" si="3"/>
        <v>0</v>
      </c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</row>
    <row r="10" spans="1:26" ht="18" x14ac:dyDescent="0.25">
      <c r="A10" s="40"/>
      <c r="B10" s="45">
        <v>5</v>
      </c>
      <c r="C10" s="38">
        <f>('Capacity Plan Summary'!H8*Routing!$C$6)+('Capacity Plan Summary'!I8*Routing!$F$6)+('Capacity Plan Summary'!J8*Routing!$I$6)</f>
        <v>3060</v>
      </c>
      <c r="D10" s="38">
        <v>1</v>
      </c>
      <c r="E10" s="38">
        <f t="shared" si="0"/>
        <v>2100</v>
      </c>
      <c r="F10" s="39">
        <f t="shared" si="1"/>
        <v>1.4571428571428571</v>
      </c>
      <c r="G10" s="48"/>
      <c r="H10" s="38">
        <f>('Capacity Plan Summary'!H8*Routing!$D$6)+('Capacity Plan Summary'!I8*Routing!$G$6)+('Capacity Plan Summary'!J8*Routing!$J$6)</f>
        <v>0</v>
      </c>
      <c r="I10" s="38">
        <v>1</v>
      </c>
      <c r="J10" s="38">
        <f t="shared" si="2"/>
        <v>2100</v>
      </c>
      <c r="K10" s="39">
        <f t="shared" si="3"/>
        <v>0</v>
      </c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</row>
    <row r="11" spans="1:26" ht="18" x14ac:dyDescent="0.25">
      <c r="A11" s="40"/>
      <c r="B11" s="45">
        <v>6</v>
      </c>
      <c r="C11" s="38">
        <f>('Capacity Plan Summary'!H9*Routing!$C$6)+('Capacity Plan Summary'!I9*Routing!$F$6)+('Capacity Plan Summary'!J9*Routing!$I$6)</f>
        <v>3600</v>
      </c>
      <c r="D11" s="38">
        <v>1</v>
      </c>
      <c r="E11" s="38">
        <f t="shared" si="0"/>
        <v>2100</v>
      </c>
      <c r="F11" s="39">
        <f t="shared" si="1"/>
        <v>1.7142857142857142</v>
      </c>
      <c r="G11" s="48"/>
      <c r="H11" s="38">
        <f>('Capacity Plan Summary'!H9*Routing!$D$6)+('Capacity Plan Summary'!I9*Routing!$G$6)+('Capacity Plan Summary'!J9*Routing!$J$6)</f>
        <v>0</v>
      </c>
      <c r="I11" s="38">
        <v>1</v>
      </c>
      <c r="J11" s="38">
        <f t="shared" si="2"/>
        <v>2100</v>
      </c>
      <c r="K11" s="39">
        <f t="shared" si="3"/>
        <v>0</v>
      </c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</row>
    <row r="12" spans="1:26" x14ac:dyDescent="0.25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</row>
    <row r="13" spans="1:26" x14ac:dyDescent="0.25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</row>
    <row r="14" spans="1:26" x14ac:dyDescent="0.25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</row>
    <row r="15" spans="1:26" x14ac:dyDescent="0.25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</row>
    <row r="16" spans="1:26" x14ac:dyDescent="0.25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</row>
    <row r="17" spans="1:26" x14ac:dyDescent="0.25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</row>
    <row r="18" spans="1:26" x14ac:dyDescent="0.25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</row>
    <row r="19" spans="1:26" x14ac:dyDescent="0.25">
      <c r="A19" s="40"/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</row>
    <row r="20" spans="1:26" x14ac:dyDescent="0.25">
      <c r="A20" s="40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</row>
    <row r="21" spans="1:26" x14ac:dyDescent="0.25">
      <c r="A21" s="40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</row>
    <row r="22" spans="1:26" x14ac:dyDescent="0.25">
      <c r="A22" s="40"/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</row>
    <row r="23" spans="1:26" x14ac:dyDescent="0.25">
      <c r="A23" s="40"/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</row>
    <row r="24" spans="1:26" x14ac:dyDescent="0.25">
      <c r="A24" s="40"/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</row>
    <row r="25" spans="1:26" x14ac:dyDescent="0.25">
      <c r="A25" s="40"/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</row>
    <row r="26" spans="1:26" x14ac:dyDescent="0.25">
      <c r="A26" s="40"/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</row>
    <row r="27" spans="1:26" x14ac:dyDescent="0.25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</row>
    <row r="28" spans="1:26" x14ac:dyDescent="0.25">
      <c r="A28" s="40"/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</row>
    <row r="29" spans="1:26" x14ac:dyDescent="0.25">
      <c r="A29" s="40"/>
      <c r="B29" s="40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</row>
    <row r="30" spans="1:26" x14ac:dyDescent="0.25">
      <c r="A30" s="40"/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</row>
    <row r="31" spans="1:26" x14ac:dyDescent="0.25">
      <c r="A31" s="40"/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</row>
    <row r="32" spans="1:26" x14ac:dyDescent="0.25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</row>
    <row r="33" spans="1:26" x14ac:dyDescent="0.25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</row>
    <row r="34" spans="1:26" x14ac:dyDescent="0.25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</row>
    <row r="35" spans="1:26" x14ac:dyDescent="0.25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</row>
    <row r="36" spans="1:26" x14ac:dyDescent="0.25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</row>
    <row r="37" spans="1:26" x14ac:dyDescent="0.25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</row>
    <row r="38" spans="1:26" x14ac:dyDescent="0.25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</row>
    <row r="39" spans="1:26" x14ac:dyDescent="0.25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</row>
    <row r="40" spans="1:26" x14ac:dyDescent="0.25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</row>
    <row r="41" spans="1:26" x14ac:dyDescent="0.25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</row>
    <row r="42" spans="1:26" x14ac:dyDescent="0.25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</row>
    <row r="43" spans="1:26" x14ac:dyDescent="0.25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</row>
    <row r="44" spans="1:26" x14ac:dyDescent="0.25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</row>
    <row r="45" spans="1:26" x14ac:dyDescent="0.25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</row>
    <row r="46" spans="1:26" x14ac:dyDescent="0.25">
      <c r="A46" s="40"/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</row>
    <row r="47" spans="1:26" x14ac:dyDescent="0.25">
      <c r="A47" s="40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</row>
    <row r="48" spans="1:26" x14ac:dyDescent="0.25">
      <c r="A48" s="40"/>
      <c r="B48" s="40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</row>
    <row r="49" spans="1:26" x14ac:dyDescent="0.25">
      <c r="A49" s="40"/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</row>
    <row r="50" spans="1:26" x14ac:dyDescent="0.25">
      <c r="A50" s="40"/>
      <c r="B50" s="40"/>
      <c r="C50" s="40"/>
      <c r="D50" s="40"/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</row>
  </sheetData>
  <mergeCells count="2">
    <mergeCell ref="C4:F4"/>
    <mergeCell ref="H4:K4"/>
  </mergeCells>
  <conditionalFormatting sqref="F6:F11">
    <cfRule type="cellIs" dxfId="7" priority="3" operator="lessThan">
      <formula>1</formula>
    </cfRule>
    <cfRule type="cellIs" dxfId="6" priority="4" operator="greaterThan">
      <formula>1</formula>
    </cfRule>
  </conditionalFormatting>
  <conditionalFormatting sqref="K6:K11">
    <cfRule type="cellIs" dxfId="5" priority="1" operator="lessThan">
      <formula>1</formula>
    </cfRule>
    <cfRule type="cellIs" dxfId="4" priority="2" operator="greaterThan">
      <formula>1</formula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3DFF59-DD43-455E-B250-E55327AF8B19}">
  <dimension ref="A1:Z50"/>
  <sheetViews>
    <sheetView showGridLines="0" workbookViewId="0">
      <selection activeCell="I16" sqref="I16"/>
    </sheetView>
  </sheetViews>
  <sheetFormatPr defaultColWidth="9.140625" defaultRowHeight="15" x14ac:dyDescent="0.25"/>
  <cols>
    <col min="1" max="1" width="9.140625" style="2"/>
    <col min="2" max="2" width="12.140625" style="2" customWidth="1"/>
    <col min="3" max="6" width="11.5703125" style="2" customWidth="1"/>
    <col min="7" max="7" width="4" style="2" customWidth="1"/>
    <col min="8" max="10" width="14" style="2" customWidth="1"/>
    <col min="11" max="11" width="12.42578125" style="2" customWidth="1"/>
    <col min="12" max="16384" width="9.140625" style="2"/>
  </cols>
  <sheetData>
    <row r="1" spans="1:26" x14ac:dyDescent="0.25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</row>
    <row r="2" spans="1:26" ht="18" x14ac:dyDescent="0.25">
      <c r="A2" s="40"/>
      <c r="B2" s="41" t="s">
        <v>3</v>
      </c>
      <c r="C2" s="41"/>
      <c r="D2" s="41">
        <v>2100</v>
      </c>
      <c r="E2" s="41" t="s">
        <v>4</v>
      </c>
      <c r="F2" s="41"/>
      <c r="G2" s="41"/>
      <c r="H2" s="41"/>
      <c r="I2" s="41"/>
      <c r="J2" s="41"/>
      <c r="K2" s="41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</row>
    <row r="3" spans="1:26" ht="18" x14ac:dyDescent="0.25">
      <c r="A3" s="40"/>
      <c r="B3" s="42" t="s">
        <v>7</v>
      </c>
      <c r="C3" s="42" t="s">
        <v>25</v>
      </c>
      <c r="D3" s="41"/>
      <c r="E3" s="41"/>
      <c r="F3" s="41"/>
      <c r="G3" s="41"/>
      <c r="H3" s="41"/>
      <c r="I3" s="41"/>
      <c r="J3" s="41"/>
      <c r="K3" s="41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</row>
    <row r="4" spans="1:26" ht="18" x14ac:dyDescent="0.25">
      <c r="A4" s="40"/>
      <c r="B4" s="43"/>
      <c r="C4" s="57" t="s">
        <v>2</v>
      </c>
      <c r="D4" s="57"/>
      <c r="E4" s="57"/>
      <c r="F4" s="57"/>
      <c r="G4" s="46"/>
      <c r="H4" s="57" t="s">
        <v>0</v>
      </c>
      <c r="I4" s="57"/>
      <c r="J4" s="57"/>
      <c r="K4" s="57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</row>
    <row r="5" spans="1:26" ht="36" x14ac:dyDescent="0.25">
      <c r="A5" s="40"/>
      <c r="B5" s="45" t="s">
        <v>10</v>
      </c>
      <c r="C5" s="16" t="s">
        <v>8</v>
      </c>
      <c r="D5" s="45" t="s">
        <v>13</v>
      </c>
      <c r="E5" s="16" t="s">
        <v>9</v>
      </c>
      <c r="F5" s="16" t="s">
        <v>11</v>
      </c>
      <c r="G5" s="47"/>
      <c r="H5" s="16" t="s">
        <v>8</v>
      </c>
      <c r="I5" s="44" t="s">
        <v>15</v>
      </c>
      <c r="J5" s="44" t="s">
        <v>9</v>
      </c>
      <c r="K5" s="16" t="s">
        <v>11</v>
      </c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</row>
    <row r="6" spans="1:26" ht="18" x14ac:dyDescent="0.25">
      <c r="A6" s="40"/>
      <c r="B6" s="45">
        <v>1</v>
      </c>
      <c r="C6" s="38">
        <f>('Capacity Plan Summary'!H4*Routing!$C$7)+('Capacity Plan Summary'!I4*Routing!$F$7)+('Capacity Plan Summary'!J4*Routing!$I$7)</f>
        <v>825</v>
      </c>
      <c r="D6" s="38">
        <v>1</v>
      </c>
      <c r="E6" s="38">
        <f t="shared" ref="E6:E11" si="0">D6*$D$2</f>
        <v>2100</v>
      </c>
      <c r="F6" s="39">
        <f t="shared" ref="F6:F11" si="1">C6/E6</f>
        <v>0.39285714285714285</v>
      </c>
      <c r="G6" s="48"/>
      <c r="H6" s="38">
        <f>('Capacity Plan Summary'!H4*Routing!$D$7)+('Capacity Plan Summary'!I4*Routing!$G$7)+('Capacity Plan Summary'!J4*Routing!$J$7)</f>
        <v>225</v>
      </c>
      <c r="I6" s="38">
        <v>1</v>
      </c>
      <c r="J6" s="38">
        <f t="shared" ref="J6:J11" si="2">I6*$D$2</f>
        <v>2100</v>
      </c>
      <c r="K6" s="39">
        <f t="shared" ref="K6:K11" si="3">H6/J6</f>
        <v>0.10714285714285714</v>
      </c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</row>
    <row r="7" spans="1:26" ht="18" x14ac:dyDescent="0.25">
      <c r="A7" s="40"/>
      <c r="B7" s="45">
        <v>2</v>
      </c>
      <c r="C7" s="38">
        <f>('Capacity Plan Summary'!H5*Routing!$C$7)+('Capacity Plan Summary'!I5*Routing!$F$7)+('Capacity Plan Summary'!J5*Routing!$I$7)</f>
        <v>600</v>
      </c>
      <c r="D7" s="38">
        <v>1</v>
      </c>
      <c r="E7" s="38">
        <f t="shared" si="0"/>
        <v>2100</v>
      </c>
      <c r="F7" s="39">
        <f t="shared" si="1"/>
        <v>0.2857142857142857</v>
      </c>
      <c r="G7" s="48"/>
      <c r="H7" s="38">
        <f>('Capacity Plan Summary'!H5*Routing!$D$7)+('Capacity Plan Summary'!I5*Routing!$G$7)+('Capacity Plan Summary'!J5*Routing!$J$7)</f>
        <v>240</v>
      </c>
      <c r="I7" s="38">
        <v>1</v>
      </c>
      <c r="J7" s="38">
        <f t="shared" si="2"/>
        <v>2100</v>
      </c>
      <c r="K7" s="39">
        <f t="shared" si="3"/>
        <v>0.11428571428571428</v>
      </c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</row>
    <row r="8" spans="1:26" ht="18" x14ac:dyDescent="0.25">
      <c r="A8" s="40"/>
      <c r="B8" s="45">
        <v>3</v>
      </c>
      <c r="C8" s="38">
        <f>('Capacity Plan Summary'!H6*Routing!$C$7)+('Capacity Plan Summary'!I6*Routing!$F$7)+('Capacity Plan Summary'!J6*Routing!$I$7)</f>
        <v>555</v>
      </c>
      <c r="D8" s="38">
        <v>1</v>
      </c>
      <c r="E8" s="38">
        <f t="shared" si="0"/>
        <v>2100</v>
      </c>
      <c r="F8" s="39">
        <f t="shared" si="1"/>
        <v>0.26428571428571429</v>
      </c>
      <c r="G8" s="48"/>
      <c r="H8" s="38">
        <f>('Capacity Plan Summary'!H6*Routing!$D$7)+('Capacity Plan Summary'!I6*Routing!$G$7)+('Capacity Plan Summary'!J6*Routing!$J$7)</f>
        <v>255</v>
      </c>
      <c r="I8" s="38">
        <v>1</v>
      </c>
      <c r="J8" s="38">
        <f t="shared" si="2"/>
        <v>2100</v>
      </c>
      <c r="K8" s="39">
        <f t="shared" si="3"/>
        <v>0.12142857142857143</v>
      </c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</row>
    <row r="9" spans="1:26" ht="18" x14ac:dyDescent="0.25">
      <c r="A9" s="40"/>
      <c r="B9" s="45">
        <v>4</v>
      </c>
      <c r="C9" s="38">
        <f>('Capacity Plan Summary'!H7*Routing!$C$7)+('Capacity Plan Summary'!I7*Routing!$F$7)+('Capacity Plan Summary'!J7*Routing!$I$7)</f>
        <v>630</v>
      </c>
      <c r="D9" s="38">
        <v>1</v>
      </c>
      <c r="E9" s="38">
        <f t="shared" si="0"/>
        <v>2100</v>
      </c>
      <c r="F9" s="39">
        <f t="shared" si="1"/>
        <v>0.3</v>
      </c>
      <c r="G9" s="48"/>
      <c r="H9" s="38">
        <f>('Capacity Plan Summary'!H7*Routing!$D$7)+('Capacity Plan Summary'!I7*Routing!$G$7)+('Capacity Plan Summary'!J7*Routing!$J$7)</f>
        <v>330</v>
      </c>
      <c r="I9" s="38">
        <v>1</v>
      </c>
      <c r="J9" s="38">
        <f t="shared" si="2"/>
        <v>2100</v>
      </c>
      <c r="K9" s="39">
        <f t="shared" si="3"/>
        <v>0.15714285714285714</v>
      </c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</row>
    <row r="10" spans="1:26" ht="18" x14ac:dyDescent="0.25">
      <c r="A10" s="40"/>
      <c r="B10" s="45">
        <v>5</v>
      </c>
      <c r="C10" s="38">
        <f>('Capacity Plan Summary'!H8*Routing!$C$7)+('Capacity Plan Summary'!I8*Routing!$F$7)+('Capacity Plan Summary'!J8*Routing!$I$7)</f>
        <v>1365</v>
      </c>
      <c r="D10" s="38">
        <v>1</v>
      </c>
      <c r="E10" s="38">
        <f t="shared" si="0"/>
        <v>2100</v>
      </c>
      <c r="F10" s="39">
        <f t="shared" si="1"/>
        <v>0.65</v>
      </c>
      <c r="G10" s="48"/>
      <c r="H10" s="38">
        <f>('Capacity Plan Summary'!H8*Routing!$D$7)+('Capacity Plan Summary'!I8*Routing!$G$7)+('Capacity Plan Summary'!J8*Routing!$J$7)</f>
        <v>165</v>
      </c>
      <c r="I10" s="38">
        <v>1</v>
      </c>
      <c r="J10" s="38">
        <f t="shared" si="2"/>
        <v>2100</v>
      </c>
      <c r="K10" s="39">
        <f t="shared" si="3"/>
        <v>7.857142857142857E-2</v>
      </c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</row>
    <row r="11" spans="1:26" ht="18" x14ac:dyDescent="0.25">
      <c r="A11" s="40"/>
      <c r="B11" s="45">
        <v>6</v>
      </c>
      <c r="C11" s="38">
        <f>('Capacity Plan Summary'!H9*Routing!$C$7)+('Capacity Plan Summary'!I9*Routing!$F$7)+('Capacity Plan Summary'!J9*Routing!$I$7)</f>
        <v>1200</v>
      </c>
      <c r="D11" s="38">
        <v>1</v>
      </c>
      <c r="E11" s="38">
        <f t="shared" si="0"/>
        <v>2100</v>
      </c>
      <c r="F11" s="39">
        <f t="shared" si="1"/>
        <v>0.5714285714285714</v>
      </c>
      <c r="G11" s="48"/>
      <c r="H11" s="38">
        <f>('Capacity Plan Summary'!H9*Routing!$D$7)+('Capacity Plan Summary'!I9*Routing!$G$7)+('Capacity Plan Summary'!J9*Routing!$J$7)</f>
        <v>600</v>
      </c>
      <c r="I11" s="38">
        <v>1</v>
      </c>
      <c r="J11" s="38">
        <f t="shared" si="2"/>
        <v>2100</v>
      </c>
      <c r="K11" s="39">
        <f t="shared" si="3"/>
        <v>0.2857142857142857</v>
      </c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</row>
    <row r="12" spans="1:26" x14ac:dyDescent="0.25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</row>
    <row r="13" spans="1:26" x14ac:dyDescent="0.25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</row>
    <row r="14" spans="1:26" x14ac:dyDescent="0.25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</row>
    <row r="15" spans="1:26" x14ac:dyDescent="0.25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</row>
    <row r="16" spans="1:26" x14ac:dyDescent="0.25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</row>
    <row r="17" spans="1:26" x14ac:dyDescent="0.25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</row>
    <row r="18" spans="1:26" x14ac:dyDescent="0.25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</row>
    <row r="19" spans="1:26" x14ac:dyDescent="0.25">
      <c r="A19" s="40"/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</row>
    <row r="20" spans="1:26" x14ac:dyDescent="0.25">
      <c r="A20" s="40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</row>
    <row r="21" spans="1:26" x14ac:dyDescent="0.25">
      <c r="A21" s="40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</row>
    <row r="22" spans="1:26" x14ac:dyDescent="0.25">
      <c r="A22" s="40"/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</row>
    <row r="23" spans="1:26" x14ac:dyDescent="0.25">
      <c r="A23" s="40"/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</row>
    <row r="24" spans="1:26" x14ac:dyDescent="0.25">
      <c r="A24" s="40"/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</row>
    <row r="25" spans="1:26" x14ac:dyDescent="0.25">
      <c r="A25" s="40"/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</row>
    <row r="26" spans="1:26" x14ac:dyDescent="0.25">
      <c r="A26" s="40"/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</row>
    <row r="27" spans="1:26" x14ac:dyDescent="0.25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</row>
    <row r="28" spans="1:26" x14ac:dyDescent="0.25">
      <c r="A28" s="40"/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</row>
    <row r="29" spans="1:26" x14ac:dyDescent="0.25">
      <c r="A29" s="40"/>
      <c r="B29" s="40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</row>
    <row r="30" spans="1:26" x14ac:dyDescent="0.25">
      <c r="A30" s="40"/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</row>
    <row r="31" spans="1:26" x14ac:dyDescent="0.25">
      <c r="A31" s="40"/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</row>
    <row r="32" spans="1:26" x14ac:dyDescent="0.25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</row>
    <row r="33" spans="1:26" x14ac:dyDescent="0.25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</row>
    <row r="34" spans="1:26" x14ac:dyDescent="0.25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</row>
    <row r="35" spans="1:26" x14ac:dyDescent="0.25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</row>
    <row r="36" spans="1:26" x14ac:dyDescent="0.25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</row>
    <row r="37" spans="1:26" x14ac:dyDescent="0.25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</row>
    <row r="38" spans="1:26" x14ac:dyDescent="0.25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</row>
    <row r="39" spans="1:26" x14ac:dyDescent="0.25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</row>
    <row r="40" spans="1:26" x14ac:dyDescent="0.25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</row>
    <row r="41" spans="1:26" x14ac:dyDescent="0.25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</row>
    <row r="42" spans="1:26" x14ac:dyDescent="0.25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</row>
    <row r="43" spans="1:26" x14ac:dyDescent="0.25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</row>
    <row r="44" spans="1:26" x14ac:dyDescent="0.25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</row>
    <row r="45" spans="1:26" x14ac:dyDescent="0.25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</row>
    <row r="46" spans="1:26" x14ac:dyDescent="0.25">
      <c r="A46" s="40"/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</row>
    <row r="47" spans="1:26" x14ac:dyDescent="0.25">
      <c r="A47" s="40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</row>
    <row r="48" spans="1:26" x14ac:dyDescent="0.25">
      <c r="A48" s="40"/>
      <c r="B48" s="40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</row>
    <row r="49" spans="1:26" x14ac:dyDescent="0.25">
      <c r="A49" s="40"/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</row>
    <row r="50" spans="1:26" x14ac:dyDescent="0.25">
      <c r="A50" s="40"/>
      <c r="B50" s="40"/>
      <c r="C50" s="40"/>
      <c r="D50" s="40"/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</row>
  </sheetData>
  <mergeCells count="2">
    <mergeCell ref="C4:F4"/>
    <mergeCell ref="H4:K4"/>
  </mergeCells>
  <conditionalFormatting sqref="F6:F11">
    <cfRule type="cellIs" dxfId="3" priority="3" operator="lessThan">
      <formula>1</formula>
    </cfRule>
    <cfRule type="cellIs" dxfId="2" priority="4" operator="greaterThan">
      <formula>1</formula>
    </cfRule>
  </conditionalFormatting>
  <conditionalFormatting sqref="K6:K11">
    <cfRule type="cellIs" dxfId="1" priority="1" operator="lessThan">
      <formula>1</formula>
    </cfRule>
    <cfRule type="cellIs" dxfId="0" priority="2" operator="greaterThan">
      <formula>1</formula>
    </cfRule>
  </conditionalFormatting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347FB7F39FB0E41A0BCF2F726C0B545" ma:contentTypeVersion="14" ma:contentTypeDescription="Create a new document." ma:contentTypeScope="" ma:versionID="6237dbe935794bc5b2866e280ed1b6f1">
  <xsd:schema xmlns:xsd="http://www.w3.org/2001/XMLSchema" xmlns:xs="http://www.w3.org/2001/XMLSchema" xmlns:p="http://schemas.microsoft.com/office/2006/metadata/properties" xmlns:ns2="8ebac109-218f-4027-8c34-d6b5f2b4c845" xmlns:ns3="45608916-a4c6-48fb-a2b6-23f9add5a2aa" targetNamespace="http://schemas.microsoft.com/office/2006/metadata/properties" ma:root="true" ma:fieldsID="86ae172d9fc3c891319e25d6c4f99756" ns2:_="" ns3:_="">
    <xsd:import namespace="8ebac109-218f-4027-8c34-d6b5f2b4c845"/>
    <xsd:import namespace="45608916-a4c6-48fb-a2b6-23f9add5a2a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bac109-218f-4027-8c34-d6b5f2b4c8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efdcaf5b-f0b5-4c06-851a-efe5ac59845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608916-a4c6-48fb-a2b6-23f9add5a2a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7a80d005-9b6f-45e8-90c8-b6d1a614301f}" ma:internalName="TaxCatchAll" ma:showField="CatchAllData" ma:web="45608916-a4c6-48fb-a2b6-23f9add5a2a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ebac109-218f-4027-8c34-d6b5f2b4c845">
      <Terms xmlns="http://schemas.microsoft.com/office/infopath/2007/PartnerControls"/>
    </lcf76f155ced4ddcb4097134ff3c332f>
    <TaxCatchAll xmlns="45608916-a4c6-48fb-a2b6-23f9add5a2aa" xsi:nil="true"/>
  </documentManagement>
</p:properties>
</file>

<file path=customXml/itemProps1.xml><?xml version="1.0" encoding="utf-8"?>
<ds:datastoreItem xmlns:ds="http://schemas.openxmlformats.org/officeDocument/2006/customXml" ds:itemID="{67F9AAC1-603C-4840-BB37-557EC284736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ebac109-218f-4027-8c34-d6b5f2b4c845"/>
    <ds:schemaRef ds:uri="45608916-a4c6-48fb-a2b6-23f9add5a2a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1225826-697F-408C-9105-5D84D276AB6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8C4920C-179F-4BDB-8D15-0B4BD4BD1FF5}">
  <ds:schemaRefs>
    <ds:schemaRef ds:uri="http://schemas.microsoft.com/office/2006/metadata/properties"/>
    <ds:schemaRef ds:uri="http://schemas.microsoft.com/office/infopath/2007/PartnerControls"/>
    <ds:schemaRef ds:uri="8ebac109-218f-4027-8c34-d6b5f2b4c845"/>
    <ds:schemaRef ds:uri="45608916-a4c6-48fb-a2b6-23f9add5a2a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Capacity Plan Summary</vt:lpstr>
      <vt:lpstr>Sales Order List</vt:lpstr>
      <vt:lpstr>Routing</vt:lpstr>
      <vt:lpstr>Op 1</vt:lpstr>
      <vt:lpstr>Op 2</vt:lpstr>
      <vt:lpstr>Op 3</vt:lpstr>
      <vt:lpstr>Op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Griffiths</dc:creator>
  <cp:lastModifiedBy>Martin Griffiths</cp:lastModifiedBy>
  <dcterms:created xsi:type="dcterms:W3CDTF">2020-09-18T18:14:19Z</dcterms:created>
  <dcterms:modified xsi:type="dcterms:W3CDTF">2023-11-28T11:46:16Z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0x010100B347FB7F39FB0E41A0BCF2F726C0B545</vt:lpwstr>
  </property>
  <property fmtid="{D5CDD505-2E9C-101B-9397-08002B2CF9AE}" pid="3" name="MediaServiceImageTags">
    <vt:lpwstr/>
  </property>
</Properties>
</file>